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 activeTab="1"/>
  </bookViews>
  <sheets>
    <sheet name="PRIHODI (4)" sheetId="3" r:id="rId1"/>
    <sheet name="RASHODI (4)" sheetId="4" r:id="rId2"/>
  </sheets>
  <definedNames>
    <definedName name="_xlnm.Print_Area" localSheetId="1">'RASHODI (4)'!$A$1:$G$172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3" l="1"/>
  <c r="G76" i="4" l="1"/>
  <c r="E75" i="4"/>
  <c r="F75" i="4"/>
  <c r="D75" i="4"/>
  <c r="G61" i="4"/>
  <c r="E58" i="4"/>
  <c r="F58" i="4"/>
  <c r="D58" i="4"/>
  <c r="D15" i="4" l="1"/>
  <c r="D14" i="4" s="1"/>
  <c r="D13" i="4" s="1"/>
  <c r="D19" i="4"/>
  <c r="D18" i="4" s="1"/>
  <c r="D17" i="4" s="1"/>
  <c r="D22" i="4"/>
  <c r="D27" i="4"/>
  <c r="D29" i="4"/>
  <c r="D32" i="4"/>
  <c r="D34" i="4"/>
  <c r="D36" i="4"/>
  <c r="D40" i="4"/>
  <c r="D39" i="4" s="1"/>
  <c r="D47" i="4"/>
  <c r="D46" i="4" s="1"/>
  <c r="D53" i="4"/>
  <c r="D55" i="4"/>
  <c r="D62" i="4"/>
  <c r="D69" i="4"/>
  <c r="D73" i="4"/>
  <c r="D80" i="4"/>
  <c r="D84" i="4"/>
  <c r="D91" i="4"/>
  <c r="D101" i="4"/>
  <c r="D110" i="4"/>
  <c r="D109" i="4" s="1"/>
  <c r="D114" i="4"/>
  <c r="D113" i="4" s="1"/>
  <c r="D118" i="4"/>
  <c r="D117" i="4" s="1"/>
  <c r="D116" i="4" s="1"/>
  <c r="D126" i="4"/>
  <c r="D125" i="4" s="1"/>
  <c r="D124" i="4" s="1"/>
  <c r="D130" i="4"/>
  <c r="D129" i="4" s="1"/>
  <c r="D128" i="4" s="1"/>
  <c r="D135" i="4"/>
  <c r="D138" i="4"/>
  <c r="D141" i="4"/>
  <c r="D140" i="4" s="1"/>
  <c r="D148" i="4"/>
  <c r="D147" i="4" s="1"/>
  <c r="D146" i="4" s="1"/>
  <c r="D153" i="4"/>
  <c r="D152" i="4" s="1"/>
  <c r="D151" i="4" s="1"/>
  <c r="D159" i="4"/>
  <c r="D158" i="4" s="1"/>
  <c r="D157" i="4" s="1"/>
  <c r="D163" i="4"/>
  <c r="D162" i="4" s="1"/>
  <c r="D161" i="4" s="1"/>
  <c r="D18" i="3"/>
  <c r="D17" i="3" s="1"/>
  <c r="D16" i="3" s="1"/>
  <c r="D15" i="3" s="1"/>
  <c r="D14" i="3" s="1"/>
  <c r="D24" i="3"/>
  <c r="D23" i="3" s="1"/>
  <c r="D22" i="3" s="1"/>
  <c r="D21" i="3" s="1"/>
  <c r="D31" i="3"/>
  <c r="D30" i="3" s="1"/>
  <c r="D29" i="3" s="1"/>
  <c r="D28" i="3" s="1"/>
  <c r="D27" i="3" s="1"/>
  <c r="D38" i="3"/>
  <c r="D37" i="3" s="1"/>
  <c r="D42" i="3"/>
  <c r="D41" i="3" s="1"/>
  <c r="D45" i="3"/>
  <c r="D44" i="3" s="1"/>
  <c r="D49" i="3"/>
  <c r="D48" i="3" s="1"/>
  <c r="D47" i="3" s="1"/>
  <c r="D55" i="3"/>
  <c r="D54" i="3" s="1"/>
  <c r="D53" i="3" s="1"/>
  <c r="D52" i="3" s="1"/>
  <c r="D61" i="3"/>
  <c r="D60" i="3" s="1"/>
  <c r="D59" i="3" s="1"/>
  <c r="D58" i="3" s="1"/>
  <c r="D66" i="3"/>
  <c r="D65" i="3" s="1"/>
  <c r="D64" i="3" s="1"/>
  <c r="D63" i="3" s="1"/>
  <c r="D67" i="3"/>
  <c r="D74" i="3"/>
  <c r="D73" i="3" s="1"/>
  <c r="D72" i="3" s="1"/>
  <c r="D78" i="3"/>
  <c r="D77" i="3" s="1"/>
  <c r="D76" i="3" s="1"/>
  <c r="E55" i="3"/>
  <c r="F55" i="3"/>
  <c r="F31" i="3"/>
  <c r="D134" i="4" l="1"/>
  <c r="D133" i="4" s="1"/>
  <c r="D132" i="4" s="1"/>
  <c r="D68" i="4"/>
  <c r="D57" i="4"/>
  <c r="D51" i="4" s="1"/>
  <c r="D50" i="4" s="1"/>
  <c r="D49" i="4" s="1"/>
  <c r="D52" i="4"/>
  <c r="D38" i="4"/>
  <c r="D26" i="4"/>
  <c r="D123" i="4"/>
  <c r="D122" i="4" s="1"/>
  <c r="D79" i="4"/>
  <c r="D31" i="4"/>
  <c r="D12" i="4"/>
  <c r="D145" i="4"/>
  <c r="D144" i="4" s="1"/>
  <c r="D156" i="4"/>
  <c r="D155" i="4" s="1"/>
  <c r="D51" i="3"/>
  <c r="D71" i="3"/>
  <c r="D36" i="3"/>
  <c r="D35" i="3" s="1"/>
  <c r="D34" i="3" s="1"/>
  <c r="D13" i="3" s="1"/>
  <c r="D11" i="3" s="1"/>
  <c r="F159" i="4"/>
  <c r="F158" i="4" s="1"/>
  <c r="F157" i="4" s="1"/>
  <c r="G160" i="4"/>
  <c r="E159" i="4"/>
  <c r="E158" i="4" s="1"/>
  <c r="E157" i="4" s="1"/>
  <c r="F126" i="4"/>
  <c r="E126" i="4"/>
  <c r="F130" i="4"/>
  <c r="E130" i="4"/>
  <c r="E129" i="4" s="1"/>
  <c r="F118" i="4"/>
  <c r="F117" i="4" s="1"/>
  <c r="F116" i="4" s="1"/>
  <c r="E118" i="4"/>
  <c r="E117" i="4" s="1"/>
  <c r="E116" i="4" s="1"/>
  <c r="G105" i="4"/>
  <c r="G119" i="4"/>
  <c r="G120" i="4"/>
  <c r="G121" i="4"/>
  <c r="G131" i="4"/>
  <c r="G127" i="4"/>
  <c r="D25" i="4" l="1"/>
  <c r="D24" i="4" s="1"/>
  <c r="D11" i="4" s="1"/>
  <c r="D67" i="4"/>
  <c r="D66" i="4" s="1"/>
  <c r="D65" i="4" s="1"/>
  <c r="G130" i="4"/>
  <c r="G157" i="4"/>
  <c r="G159" i="4"/>
  <c r="G158" i="4"/>
  <c r="F129" i="4"/>
  <c r="F128" i="4" s="1"/>
  <c r="F125" i="4" s="1"/>
  <c r="F124" i="4" s="1"/>
  <c r="E128" i="4"/>
  <c r="E125" i="4" s="1"/>
  <c r="G116" i="4"/>
  <c r="G118" i="4"/>
  <c r="G117" i="4"/>
  <c r="G56" i="4"/>
  <c r="F55" i="4"/>
  <c r="E55" i="4"/>
  <c r="E53" i="4"/>
  <c r="D10" i="4" l="1"/>
  <c r="D8" i="4" s="1"/>
  <c r="G129" i="4"/>
  <c r="F123" i="4"/>
  <c r="F122" i="4" s="1"/>
  <c r="G126" i="4"/>
  <c r="G128" i="4"/>
  <c r="E124" i="4"/>
  <c r="E123" i="4" s="1"/>
  <c r="G125" i="4"/>
  <c r="G55" i="4"/>
  <c r="E52" i="4"/>
  <c r="G64" i="4"/>
  <c r="G63" i="4"/>
  <c r="G60" i="4"/>
  <c r="G59" i="4"/>
  <c r="G54" i="4"/>
  <c r="G79" i="3"/>
  <c r="G75" i="3"/>
  <c r="G124" i="4" l="1"/>
  <c r="F18" i="3"/>
  <c r="F42" i="3"/>
  <c r="G123" i="4" l="1"/>
  <c r="E122" i="4"/>
  <c r="F78" i="3"/>
  <c r="F77" i="3" s="1"/>
  <c r="F76" i="3" s="1"/>
  <c r="E78" i="3"/>
  <c r="F74" i="3"/>
  <c r="E74" i="3"/>
  <c r="E77" i="3" l="1"/>
  <c r="G78" i="3"/>
  <c r="F53" i="4"/>
  <c r="F52" i="4" s="1"/>
  <c r="F62" i="4"/>
  <c r="E62" i="4"/>
  <c r="E18" i="3"/>
  <c r="F57" i="4" l="1"/>
  <c r="F51" i="4" s="1"/>
  <c r="G62" i="4"/>
  <c r="G58" i="4"/>
  <c r="G53" i="4"/>
  <c r="E57" i="4"/>
  <c r="E76" i="3"/>
  <c r="G76" i="3" s="1"/>
  <c r="G77" i="3"/>
  <c r="F163" i="4"/>
  <c r="F162" i="4" s="1"/>
  <c r="F161" i="4" s="1"/>
  <c r="F156" i="4" s="1"/>
  <c r="E163" i="4"/>
  <c r="E162" i="4" s="1"/>
  <c r="F22" i="4"/>
  <c r="F21" i="4" s="1"/>
  <c r="E22" i="4"/>
  <c r="F15" i="4"/>
  <c r="F14" i="4" s="1"/>
  <c r="F13" i="4" s="1"/>
  <c r="E15" i="4"/>
  <c r="E14" i="4" s="1"/>
  <c r="G164" i="4"/>
  <c r="G150" i="4"/>
  <c r="G149" i="4"/>
  <c r="G143" i="4"/>
  <c r="G142" i="4"/>
  <c r="G139" i="4"/>
  <c r="G137" i="4"/>
  <c r="G136" i="4"/>
  <c r="G115" i="4"/>
  <c r="G112" i="4"/>
  <c r="G111" i="4"/>
  <c r="G108" i="4"/>
  <c r="G107" i="4"/>
  <c r="G106" i="4"/>
  <c r="G104" i="4"/>
  <c r="G103" i="4"/>
  <c r="G102" i="4"/>
  <c r="G100" i="4"/>
  <c r="G99" i="4"/>
  <c r="G98" i="4"/>
  <c r="G97" i="4"/>
  <c r="G96" i="4"/>
  <c r="G95" i="4"/>
  <c r="G94" i="4"/>
  <c r="G93" i="4"/>
  <c r="G92" i="4"/>
  <c r="G90" i="4"/>
  <c r="G89" i="4"/>
  <c r="G88" i="4"/>
  <c r="G87" i="4"/>
  <c r="G86" i="4"/>
  <c r="G85" i="4"/>
  <c r="G83" i="4"/>
  <c r="G82" i="4"/>
  <c r="G81" i="4"/>
  <c r="G78" i="4"/>
  <c r="G77" i="4"/>
  <c r="G74" i="4"/>
  <c r="G72" i="4"/>
  <c r="G71" i="4"/>
  <c r="G70" i="4"/>
  <c r="G48" i="4"/>
  <c r="G45" i="4"/>
  <c r="G44" i="4"/>
  <c r="G43" i="4"/>
  <c r="G42" i="4"/>
  <c r="G41" i="4"/>
  <c r="G37" i="4"/>
  <c r="G35" i="4"/>
  <c r="G33" i="4"/>
  <c r="G30" i="4"/>
  <c r="G28" i="4"/>
  <c r="G23" i="4"/>
  <c r="G20" i="4"/>
  <c r="G16" i="4"/>
  <c r="F41" i="3"/>
  <c r="F38" i="3"/>
  <c r="G26" i="3"/>
  <c r="G25" i="3"/>
  <c r="G69" i="3"/>
  <c r="G68" i="3"/>
  <c r="G62" i="3"/>
  <c r="G57" i="3"/>
  <c r="G56" i="3"/>
  <c r="G46" i="3"/>
  <c r="G43" i="3"/>
  <c r="G40" i="3"/>
  <c r="G39" i="3"/>
  <c r="G33" i="3"/>
  <c r="G32" i="3"/>
  <c r="G19" i="3"/>
  <c r="G50" i="3"/>
  <c r="F49" i="3"/>
  <c r="F48" i="3" s="1"/>
  <c r="F47" i="3" s="1"/>
  <c r="E49" i="3"/>
  <c r="E48" i="3" s="1"/>
  <c r="E47" i="3" s="1"/>
  <c r="F73" i="3"/>
  <c r="F72" i="3" s="1"/>
  <c r="F71" i="3" s="1"/>
  <c r="G74" i="3"/>
  <c r="F45" i="3"/>
  <c r="F44" i="3" s="1"/>
  <c r="E45" i="3"/>
  <c r="E44" i="3" s="1"/>
  <c r="G57" i="4" l="1"/>
  <c r="E51" i="4"/>
  <c r="G51" i="4" s="1"/>
  <c r="G52" i="4"/>
  <c r="G47" i="3"/>
  <c r="G44" i="3"/>
  <c r="G163" i="4"/>
  <c r="E161" i="4"/>
  <c r="E156" i="4" s="1"/>
  <c r="G162" i="4"/>
  <c r="G22" i="4"/>
  <c r="G21" i="4"/>
  <c r="G15" i="4"/>
  <c r="E13" i="4"/>
  <c r="G14" i="4"/>
  <c r="F155" i="4"/>
  <c r="G45" i="3"/>
  <c r="G48" i="3"/>
  <c r="G49" i="3"/>
  <c r="E73" i="3"/>
  <c r="G73" i="3" s="1"/>
  <c r="G154" i="4"/>
  <c r="G161" i="4" l="1"/>
  <c r="E155" i="4"/>
  <c r="G155" i="4" s="1"/>
  <c r="G156" i="4"/>
  <c r="G13" i="4"/>
  <c r="E72" i="3"/>
  <c r="G72" i="3" l="1"/>
  <c r="E71" i="3"/>
  <c r="G71" i="3" s="1"/>
  <c r="F153" i="4"/>
  <c r="F152" i="4" s="1"/>
  <c r="F151" i="4" s="1"/>
  <c r="E153" i="4"/>
  <c r="F148" i="4"/>
  <c r="E148" i="4"/>
  <c r="G153" i="4" l="1"/>
  <c r="G148" i="4"/>
  <c r="E152" i="4"/>
  <c r="G152" i="4" s="1"/>
  <c r="F147" i="4"/>
  <c r="F146" i="4" s="1"/>
  <c r="F141" i="4"/>
  <c r="F140" i="4" s="1"/>
  <c r="F138" i="4"/>
  <c r="F135" i="4"/>
  <c r="F114" i="4"/>
  <c r="F113" i="4" s="1"/>
  <c r="F110" i="4"/>
  <c r="F109" i="4" s="1"/>
  <c r="F101" i="4"/>
  <c r="F91" i="4"/>
  <c r="F84" i="4"/>
  <c r="F80" i="4"/>
  <c r="F73" i="4"/>
  <c r="F69" i="4"/>
  <c r="F50" i="4"/>
  <c r="F49" i="4" s="1"/>
  <c r="F47" i="4"/>
  <c r="F46" i="4" s="1"/>
  <c r="F40" i="4"/>
  <c r="F39" i="4" s="1"/>
  <c r="F29" i="4"/>
  <c r="E29" i="4"/>
  <c r="F27" i="4"/>
  <c r="F19" i="4"/>
  <c r="F18" i="4" s="1"/>
  <c r="F17" i="4" s="1"/>
  <c r="F12" i="4" s="1"/>
  <c r="E141" i="4"/>
  <c r="F36" i="4"/>
  <c r="F34" i="4"/>
  <c r="F32" i="4"/>
  <c r="E47" i="4"/>
  <c r="E40" i="4"/>
  <c r="E36" i="4"/>
  <c r="E34" i="4"/>
  <c r="E32" i="4"/>
  <c r="G32" i="4" l="1"/>
  <c r="G36" i="4"/>
  <c r="G29" i="4"/>
  <c r="G34" i="4"/>
  <c r="E140" i="4"/>
  <c r="G140" i="4" s="1"/>
  <c r="G141" i="4"/>
  <c r="E46" i="4"/>
  <c r="G46" i="4" s="1"/>
  <c r="G47" i="4"/>
  <c r="E39" i="4"/>
  <c r="G39" i="4" s="1"/>
  <c r="G40" i="4"/>
  <c r="E151" i="4"/>
  <c r="G151" i="4" s="1"/>
  <c r="F31" i="4"/>
  <c r="F134" i="4"/>
  <c r="F133" i="4" s="1"/>
  <c r="F132" i="4" s="1"/>
  <c r="F145" i="4"/>
  <c r="F144" i="4" s="1"/>
  <c r="E31" i="4"/>
  <c r="F79" i="4"/>
  <c r="F68" i="4"/>
  <c r="F26" i="4"/>
  <c r="F38" i="4"/>
  <c r="F24" i="3"/>
  <c r="F23" i="3" s="1"/>
  <c r="E24" i="3"/>
  <c r="F25" i="4" l="1"/>
  <c r="F24" i="4" s="1"/>
  <c r="F11" i="4" s="1"/>
  <c r="E38" i="4"/>
  <c r="G38" i="4" s="1"/>
  <c r="G31" i="4"/>
  <c r="E23" i="3"/>
  <c r="G24" i="3"/>
  <c r="F67" i="4"/>
  <c r="F22" i="3"/>
  <c r="F66" i="4" l="1"/>
  <c r="F65" i="4" s="1"/>
  <c r="E22" i="3"/>
  <c r="G23" i="3"/>
  <c r="F21" i="3"/>
  <c r="E138" i="4"/>
  <c r="G138" i="4" s="1"/>
  <c r="E135" i="4"/>
  <c r="G135" i="4" s="1"/>
  <c r="E114" i="4"/>
  <c r="G114" i="4" s="1"/>
  <c r="E110" i="4"/>
  <c r="G110" i="4" s="1"/>
  <c r="E101" i="4"/>
  <c r="G101" i="4" s="1"/>
  <c r="E91" i="4"/>
  <c r="G91" i="4" s="1"/>
  <c r="E21" i="3" l="1"/>
  <c r="G21" i="3" s="1"/>
  <c r="G22" i="3"/>
  <c r="E134" i="4"/>
  <c r="G134" i="4" s="1"/>
  <c r="E84" i="4"/>
  <c r="G84" i="4" s="1"/>
  <c r="E80" i="4"/>
  <c r="G80" i="4" s="1"/>
  <c r="G75" i="4"/>
  <c r="E73" i="4"/>
  <c r="G73" i="4" s="1"/>
  <c r="E69" i="4"/>
  <c r="G69" i="4" s="1"/>
  <c r="E27" i="4"/>
  <c r="E19" i="4"/>
  <c r="E147" i="4"/>
  <c r="E113" i="4"/>
  <c r="G113" i="4" s="1"/>
  <c r="E109" i="4"/>
  <c r="G109" i="4" s="1"/>
  <c r="F67" i="3"/>
  <c r="F66" i="3" s="1"/>
  <c r="F65" i="3" s="1"/>
  <c r="F64" i="3" s="1"/>
  <c r="E67" i="3"/>
  <c r="F61" i="3"/>
  <c r="F60" i="3" s="1"/>
  <c r="E61" i="3"/>
  <c r="E42" i="3"/>
  <c r="G42" i="3" s="1"/>
  <c r="F37" i="3"/>
  <c r="E38" i="3"/>
  <c r="F30" i="3"/>
  <c r="F29" i="3" s="1"/>
  <c r="F28" i="3" s="1"/>
  <c r="G18" i="3"/>
  <c r="F17" i="3"/>
  <c r="G55" i="3" l="1"/>
  <c r="E146" i="4"/>
  <c r="G147" i="4"/>
  <c r="E26" i="4"/>
  <c r="G27" i="4"/>
  <c r="E18" i="4"/>
  <c r="G19" i="4"/>
  <c r="G38" i="3"/>
  <c r="E60" i="3"/>
  <c r="G61" i="3"/>
  <c r="E66" i="3"/>
  <c r="G67" i="3"/>
  <c r="E30" i="3"/>
  <c r="G31" i="3"/>
  <c r="F36" i="3"/>
  <c r="F35" i="3" s="1"/>
  <c r="E54" i="3"/>
  <c r="E37" i="3"/>
  <c r="G37" i="3" s="1"/>
  <c r="E133" i="4"/>
  <c r="E68" i="4"/>
  <c r="G68" i="4" s="1"/>
  <c r="E79" i="4"/>
  <c r="G79" i="4" s="1"/>
  <c r="F54" i="3"/>
  <c r="F53" i="3" s="1"/>
  <c r="F52" i="3" s="1"/>
  <c r="E41" i="3"/>
  <c r="G41" i="3" s="1"/>
  <c r="E17" i="3"/>
  <c r="F16" i="3"/>
  <c r="F15" i="3" s="1"/>
  <c r="F59" i="3"/>
  <c r="F63" i="3"/>
  <c r="G54" i="3" l="1"/>
  <c r="E132" i="4"/>
  <c r="G133" i="4"/>
  <c r="E145" i="4"/>
  <c r="G146" i="4"/>
  <c r="E25" i="4"/>
  <c r="G26" i="4"/>
  <c r="G18" i="4"/>
  <c r="E17" i="4"/>
  <c r="E65" i="3"/>
  <c r="G66" i="3"/>
  <c r="E16" i="3"/>
  <c r="G17" i="3"/>
  <c r="E29" i="3"/>
  <c r="E28" i="3" s="1"/>
  <c r="G30" i="3"/>
  <c r="E59" i="3"/>
  <c r="G60" i="3"/>
  <c r="E36" i="3"/>
  <c r="E35" i="3" s="1"/>
  <c r="E53" i="3"/>
  <c r="G53" i="3" s="1"/>
  <c r="E67" i="4"/>
  <c r="F10" i="4"/>
  <c r="F27" i="3"/>
  <c r="F14" i="3"/>
  <c r="F58" i="3"/>
  <c r="F34" i="3"/>
  <c r="G67" i="4" l="1"/>
  <c r="E66" i="4"/>
  <c r="G145" i="4"/>
  <c r="E144" i="4"/>
  <c r="G144" i="4" s="1"/>
  <c r="G122" i="4"/>
  <c r="G132" i="4"/>
  <c r="G25" i="4"/>
  <c r="E24" i="4"/>
  <c r="G24" i="4" s="1"/>
  <c r="G17" i="4"/>
  <c r="E12" i="4"/>
  <c r="G36" i="3"/>
  <c r="E58" i="3"/>
  <c r="G58" i="3" s="1"/>
  <c r="G59" i="3"/>
  <c r="E15" i="3"/>
  <c r="G16" i="3"/>
  <c r="G29" i="3"/>
  <c r="E64" i="3"/>
  <c r="G65" i="3"/>
  <c r="E52" i="3"/>
  <c r="G52" i="3" s="1"/>
  <c r="F51" i="3"/>
  <c r="F13" i="3" s="1"/>
  <c r="F11" i="3" s="1"/>
  <c r="E65" i="4" l="1"/>
  <c r="G66" i="4"/>
  <c r="G12" i="4"/>
  <c r="E11" i="4"/>
  <c r="E63" i="3"/>
  <c r="G63" i="3" s="1"/>
  <c r="G64" i="3"/>
  <c r="E27" i="3"/>
  <c r="G27" i="3" s="1"/>
  <c r="G28" i="3"/>
  <c r="E14" i="3"/>
  <c r="G15" i="3"/>
  <c r="E34" i="3"/>
  <c r="G35" i="3"/>
  <c r="E51" i="3"/>
  <c r="E13" i="3" l="1"/>
  <c r="E11" i="3" s="1"/>
  <c r="G34" i="3"/>
  <c r="G65" i="4"/>
  <c r="G11" i="4"/>
  <c r="G51" i="3"/>
  <c r="G14" i="3"/>
  <c r="G13" i="3" l="1"/>
  <c r="E50" i="4"/>
  <c r="G11" i="3"/>
  <c r="E49" i="4" l="1"/>
  <c r="G50" i="4"/>
  <c r="G49" i="4" l="1"/>
  <c r="E10" i="4"/>
  <c r="F8" i="4"/>
  <c r="E8" i="4" l="1"/>
  <c r="G8" i="4" s="1"/>
  <c r="G10" i="4"/>
</calcChain>
</file>

<file path=xl/sharedStrings.xml><?xml version="1.0" encoding="utf-8"?>
<sst xmlns="http://schemas.openxmlformats.org/spreadsheetml/2006/main" count="267" uniqueCount="147">
  <si>
    <t>SVEUKUPNO</t>
  </si>
  <si>
    <t>Izvršenje za proračunsku godinu</t>
  </si>
  <si>
    <t>Izvor 
financ.</t>
  </si>
  <si>
    <t>Korisnik</t>
  </si>
  <si>
    <t>3.VLASTITI PRIHODI</t>
  </si>
  <si>
    <t>Prihodi poslovanja</t>
  </si>
  <si>
    <t>Prihodi od prodaje proizvoda i robe te pruženih usluga i prihodi od donacija</t>
  </si>
  <si>
    <t xml:space="preserve">Prihodi od prodaje proizvoda i robe te pruženih usluga </t>
  </si>
  <si>
    <t>4. PRIHODI ZA POSEBNE NAMJENE</t>
  </si>
  <si>
    <t>Prihodi od imovine</t>
  </si>
  <si>
    <t>Prihodi od financijske imovine</t>
  </si>
  <si>
    <t>Prihodi od upravnih i administrativnih pristojbi, pristojbi po posebnim propisima i naknada</t>
  </si>
  <si>
    <t>Prihodi po posebnim propisima</t>
  </si>
  <si>
    <t>5. POMOĆI</t>
  </si>
  <si>
    <t>1. OPĆI PRIHODI I PRIMICI</t>
  </si>
  <si>
    <t>Prihodi iz nadležnog proračuna i od HZZO-a temeljem ugovornih obveza</t>
  </si>
  <si>
    <t>Prihodi iz nadležnog proračuna za financiranje redovne djelatnosti proračunskih korisnika</t>
  </si>
  <si>
    <t>6. DONACIJE</t>
  </si>
  <si>
    <t>Donacije od pravnih i fizičkih osoba izvan općeg proračuna</t>
  </si>
  <si>
    <t>Rashodi za nabavu nefinancijske imovine</t>
  </si>
  <si>
    <t>Rashodi za nabavu proizvedene dugotrajne imovine</t>
  </si>
  <si>
    <t>Postrojenja i oprema</t>
  </si>
  <si>
    <t>Rashodi poslovanja</t>
  </si>
  <si>
    <t>Rashodi za zaposlene</t>
  </si>
  <si>
    <t>Plaće (Bruto)</t>
  </si>
  <si>
    <t>Ostali rashodi za zaposlene</t>
  </si>
  <si>
    <t>Doprinosi za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</si>
  <si>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</si>
  <si>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</si>
  <si>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</si>
  <si>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</si>
  <si>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</si>
  <si>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</si>
  <si>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</si>
  <si>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3. VLASTITI PRIHODI</t>
  </si>
  <si>
    <t>Nematerijalna proizvedena imovina</t>
  </si>
  <si>
    <t>Ostale naknade građanima i kućanstvima iz proračuna</t>
  </si>
  <si>
    <t>Prihodi iz nadležnog proračuna za financiranje rashoda poslovanja</t>
  </si>
  <si>
    <t>Prihodi iz nadležnog proračuna za financiranje rashoda za nabavu nefinancijske imovine</t>
  </si>
  <si>
    <t>Prihodi od pruženih usluga</t>
  </si>
  <si>
    <t>Kamate na oročena sredstva i depozite po viđenju</t>
  </si>
  <si>
    <t>Ostali nespomenuti prihodi</t>
  </si>
  <si>
    <t>Tekuće donacije</t>
  </si>
  <si>
    <t>Kapitalne donacije</t>
  </si>
  <si>
    <t>Uredska oprema i namještaj</t>
  </si>
  <si>
    <t>Oprema za održavanje i zaštitu</t>
  </si>
  <si>
    <t>Plaće za redovan rad</t>
  </si>
  <si>
    <t>Plaće za posebne uvjete rada</t>
  </si>
  <si>
    <t>Doprinosi za obvezno zdravstveno osiguranje</t>
  </si>
  <si>
    <t>Službena putovanja</t>
  </si>
  <si>
    <t>Naknade za prijevoz, za rad na terenu i odvojeni život</t>
  </si>
  <si>
    <t xml:space="preserve">Stručno usavršavanje zaposlenika 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</si>
  <si>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</si>
  <si>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</si>
  <si>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</si>
  <si>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</si>
  <si>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</si>
  <si>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</si>
  <si>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</si>
  <si>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</si>
  <si>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</si>
  <si>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</si>
  <si>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</si>
  <si>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</si>
  <si>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</si>
  <si>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</si>
  <si>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</si>
  <si>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</si>
  <si>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Premije osiguranja</t>
  </si>
  <si>
    <t>Reprezentacija</t>
  </si>
  <si>
    <t>Pristojbe i naknade</t>
  </si>
  <si>
    <t>Troškovi sudskih postupaka</t>
  </si>
  <si>
    <t>Bankarske usluge i usluge platnog prometa</t>
  </si>
  <si>
    <t>Komunikacijska oprema</t>
  </si>
  <si>
    <t>Naknade građanima i kućanstvima u novcu</t>
  </si>
  <si>
    <t>DOM ZA STARIJE I NEMOĆNE OSOBE OSIJEK</t>
  </si>
  <si>
    <t>Prihodi iz nadležnog proračuna za nabavu nefinancijske imovine</t>
  </si>
  <si>
    <t>Prihodi od pozitivnih tečajnih razlika</t>
  </si>
  <si>
    <t>Dom za starije i nemoćne osobe Osijek</t>
  </si>
  <si>
    <t>Plaće za prekovremeni rad</t>
  </si>
  <si>
    <t>Naknade građanima i kućanstvima i druge naknade</t>
  </si>
  <si>
    <t>Doprinos za obvezno zdravstveno osiguranje</t>
  </si>
  <si>
    <t>Doprinosi na plaće</t>
  </si>
  <si>
    <t>Doprinosi za obavezno zdravstveno osiguranje</t>
  </si>
  <si>
    <t>Naknade za rad predstavničkih tijela</t>
  </si>
  <si>
    <t>Uređaji,strojevi i oprema za ostale namjene</t>
  </si>
  <si>
    <t>Rashodi za dodatna ulaganja na nefinancijskoj imovini</t>
  </si>
  <si>
    <t>Dodatna ulaganja na građevinskim objektima</t>
  </si>
  <si>
    <t>Ostala nematerijalna proizvedena imovina</t>
  </si>
  <si>
    <t>1 OPĆI PRIHODI I PRIMICI</t>
  </si>
  <si>
    <t>Upotreba privatnog automobila u službene svrhe</t>
  </si>
  <si>
    <t>Naknade za prijevoz na posao i s posla</t>
  </si>
  <si>
    <t>Sitni inventar</t>
  </si>
  <si>
    <t xml:space="preserve">                                                                                                                                 </t>
  </si>
  <si>
    <t>Izvor financiranja te  račun ekonomske klasifikacije</t>
  </si>
  <si>
    <t xml:space="preserve"> Izvor financiranja te račun ekonomske klasifikacije</t>
  </si>
  <si>
    <t>11  OPĆI PRIHODI I PRIMICI-SREDSTVA NADLEŽNOG PRORAČUNA</t>
  </si>
  <si>
    <t>49 PRIHODI ZA POSEBNE NAMJENE</t>
  </si>
  <si>
    <t>54    POMOĆI - PROJEKT ZAŽELI</t>
  </si>
  <si>
    <t>62   DONACIJE</t>
  </si>
  <si>
    <t xml:space="preserve">124 OPĆI PRIHODI I PRIMICI - DECENTRALIZACIJA </t>
  </si>
  <si>
    <t>32   VLASTITI PRIHODI</t>
  </si>
  <si>
    <t>11   PRIHODI IZ ŽUPANIJSKOG PRORAČUNA</t>
  </si>
  <si>
    <t>32  VLASTITI PRIHODI</t>
  </si>
  <si>
    <t>49  PRIHODI ZA POSEBNE NAMJENE</t>
  </si>
  <si>
    <t>54   POMOĆI-PROJEKT ZAŽELI</t>
  </si>
  <si>
    <t>Ravnatelj</t>
  </si>
  <si>
    <t>Predsjednik Upravnog vijeća</t>
  </si>
  <si>
    <t>Vjekoslav Ćurić,prof.</t>
  </si>
  <si>
    <t>IZVJEŠTAJ O IZVRŠENJU PLANA - RASHODI</t>
  </si>
  <si>
    <t>IZVJEŠTAJ O IZVRŠENJU PLANA - PRIHODI</t>
  </si>
  <si>
    <t>Medicinska oprema</t>
  </si>
  <si>
    <t>7. PRIHODI OD PRODAJE NEFINANCIJSKE IMOVINE</t>
  </si>
  <si>
    <t>Prihodi od prodaje nefinancijske imovine</t>
  </si>
  <si>
    <t>Prihodi od prodaje proizvedene materijalne imovine</t>
  </si>
  <si>
    <t>Plaće</t>
  </si>
  <si>
    <t>72   PRIHODI OD PRODAJE NEFINANCIJSKE IMOVINE</t>
  </si>
  <si>
    <t>Višak prihoda</t>
  </si>
  <si>
    <t>12 OPĆI PRIHODI I PRIMICI-DECENTRALIZACIJA</t>
  </si>
  <si>
    <t>72 PRIHODI OD PRODAJE NEFINANCIJSKE IMOVINE</t>
  </si>
  <si>
    <t>7.PRIHODI OD NEFINANCIJSKE IMOVINE</t>
  </si>
  <si>
    <t>prof.dr.sc. Jurislav Babić</t>
  </si>
  <si>
    <t>Višak prihoda poslovanja (iz prethodne godine)</t>
  </si>
  <si>
    <t xml:space="preserve">                           Ravnatelj</t>
  </si>
  <si>
    <t xml:space="preserve">                     Vjekoslav Ćurić,prof.</t>
  </si>
  <si>
    <t xml:space="preserve">  Predsjednik Upravnog vijeća</t>
  </si>
  <si>
    <t xml:space="preserve">  prof.dr.sc. Jurislav Babić</t>
  </si>
  <si>
    <t>54   POMOĆI</t>
  </si>
  <si>
    <t>Pomoći prorač.korisnicima iz proračuna koji im nije nadležan</t>
  </si>
  <si>
    <t>Tekuće pomoći prorač.korisnicima iz proračuna koji im nije nadležan</t>
  </si>
  <si>
    <t>Prihodi od prodaje postrojenja i opreme</t>
  </si>
  <si>
    <t>Prihodi od prodaje opreme za ostale namjene</t>
  </si>
  <si>
    <t>Višak iz prethodne godine</t>
  </si>
  <si>
    <t>Doprinos za zapošljavanje</t>
  </si>
  <si>
    <t>Članarine</t>
  </si>
  <si>
    <t>Zatezne kamate</t>
  </si>
  <si>
    <t>Oprema za održavanje prostorija</t>
  </si>
  <si>
    <t>Rashodi za nabavu proizvedene nefinancijske imovine</t>
  </si>
  <si>
    <t>Strojevi i oprema za ostale namjene</t>
  </si>
  <si>
    <t>Pomoći iz inozemstva i od subjekata unutar općeg proračuna</t>
  </si>
  <si>
    <t>Rahodi za nabavu proizvedene nefinancijske imovine</t>
  </si>
  <si>
    <t xml:space="preserve">Višak prihoda od nefinancijske imovine </t>
  </si>
  <si>
    <t>za razdoblje 01.01.2022. do 31.12.2022.</t>
  </si>
  <si>
    <t>Tekući plan za proračunsku godinu</t>
  </si>
  <si>
    <t>Izvorni plan za proračunsku godinu</t>
  </si>
  <si>
    <t>Indeks izvršenja za proračunsku godinu u odnosu na  tekući plan za proračunsku godinu</t>
  </si>
  <si>
    <t>Doprinos MIO na plaću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</si>
</sst>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9" fontId="2" fillId="0" borderId="2" xfId="1" applyFont="1" applyBorder="1" applyAlignment="1">
      <alignment horizontal="center" vertical="center" wrapText="1"/>
    </xf>
    <xf numFmtId="10" fontId="4" fillId="0" borderId="6" xfId="1" applyNumberFormat="1" applyFont="1" applyBorder="1"/>
    <xf numFmtId="4" fontId="5" fillId="0" borderId="1" xfId="0" applyNumberFormat="1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4" fontId="4" fillId="0" borderId="5" xfId="0" applyNumberFormat="1" applyFont="1" applyBorder="1" applyAlignment="1">
      <alignment horizontal="right" vertical="center"/>
    </xf>
    <xf numFmtId="10" fontId="4" fillId="0" borderId="6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10" fontId="5" fillId="2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 wrapText="1"/>
    </xf>
    <xf numFmtId="10" fontId="6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10" fontId="2" fillId="4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0" fontId="5" fillId="3" borderId="1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2" fontId="2" fillId="0" borderId="1" xfId="0" applyNumberFormat="1" applyFont="1" applyBorder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/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1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2" fillId="3" borderId="1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10" fontId="2" fillId="3" borderId="1" xfId="0" applyNumberFormat="1" applyFont="1" applyFill="1" applyBorder="1"/>
    <xf numFmtId="0" fontId="5" fillId="5" borderId="1" xfId="0" applyFont="1" applyFill="1" applyBorder="1" applyAlignment="1">
      <alignment horizontal="left" vertical="center"/>
    </xf>
    <xf numFmtId="4" fontId="5" fillId="5" borderId="1" xfId="0" applyNumberFormat="1" applyFont="1" applyFill="1" applyBorder="1" applyAlignment="1">
      <alignment horizontal="right" vertical="center"/>
    </xf>
    <xf numFmtId="10" fontId="5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10" fontId="2" fillId="5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4" fontId="2" fillId="6" borderId="1" xfId="0" applyNumberFormat="1" applyFont="1" applyFill="1" applyBorder="1" applyAlignment="1">
      <alignment horizontal="right" vertical="center"/>
    </xf>
    <xf numFmtId="10" fontId="2" fillId="6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4" fontId="5" fillId="6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5" borderId="7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2" fillId="3" borderId="7" xfId="0" applyFont="1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2" fillId="3" borderId="1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" fontId="5" fillId="2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colors>
    <mruColors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zoomScaleNormal="100" workbookViewId="0">
      <selection activeCell="B27" sqref="B27:C27"/>
    </sheetView>
  </sheetViews>
  <sheetFormatPr defaultColWidth="8.88671875" defaultRowHeight="15" x14ac:dyDescent="0.25"/>
  <cols>
    <col min="1" max="1" width="9.21875" style="3" customWidth="1"/>
    <col min="2" max="2" width="23.33203125" style="1" customWidth="1"/>
    <col min="3" max="3" width="24.33203125" style="1" customWidth="1"/>
    <col min="4" max="4" width="17.44140625" style="1" customWidth="1"/>
    <col min="5" max="5" width="16.21875" style="1" customWidth="1"/>
    <col min="6" max="6" width="17.44140625" style="1" customWidth="1"/>
    <col min="7" max="7" width="14" style="1" customWidth="1"/>
    <col min="8" max="16384" width="8.88671875" style="1"/>
  </cols>
  <sheetData>
    <row r="1" spans="1:12" ht="15.6" x14ac:dyDescent="0.3">
      <c r="A1" s="133" t="s">
        <v>78</v>
      </c>
      <c r="B1" s="133"/>
      <c r="C1" s="133"/>
      <c r="D1" s="133"/>
      <c r="E1" s="133"/>
      <c r="F1" s="133"/>
      <c r="G1" s="133"/>
    </row>
    <row r="2" spans="1:12" ht="3" customHeight="1" x14ac:dyDescent="0.25">
      <c r="A2" s="22"/>
      <c r="B2" s="18"/>
      <c r="C2" s="18"/>
      <c r="D2" s="18"/>
      <c r="E2" s="18"/>
      <c r="F2" s="18"/>
      <c r="G2" s="18"/>
    </row>
    <row r="3" spans="1:12" ht="3" customHeight="1" x14ac:dyDescent="0.25">
      <c r="A3" s="22"/>
      <c r="B3" s="18"/>
      <c r="C3" s="18"/>
      <c r="D3" s="18"/>
      <c r="E3" s="18"/>
      <c r="F3" s="18"/>
      <c r="G3" s="18"/>
    </row>
    <row r="4" spans="1:12" ht="3" customHeight="1" x14ac:dyDescent="0.25">
      <c r="A4" s="22"/>
      <c r="B4" s="18"/>
      <c r="C4" s="18"/>
      <c r="D4" s="18"/>
      <c r="E4" s="18"/>
      <c r="F4" s="18"/>
      <c r="G4" s="18"/>
    </row>
    <row r="5" spans="1:12" ht="3" customHeight="1" x14ac:dyDescent="0.25">
      <c r="A5" s="22"/>
      <c r="B5" s="18"/>
      <c r="C5" s="18"/>
      <c r="D5" s="18"/>
      <c r="E5" s="18"/>
      <c r="F5" s="18"/>
      <c r="G5" s="18"/>
    </row>
    <row r="6" spans="1:12" ht="18" customHeight="1" x14ac:dyDescent="0.25">
      <c r="A6" s="134" t="s">
        <v>110</v>
      </c>
      <c r="B6" s="134"/>
      <c r="C6" s="134"/>
      <c r="D6" s="134"/>
      <c r="E6" s="134"/>
      <c r="F6" s="134"/>
      <c r="G6" s="134"/>
    </row>
    <row r="7" spans="1:12" ht="18" customHeight="1" x14ac:dyDescent="0.25">
      <c r="A7" s="134" t="s">
        <v>142</v>
      </c>
      <c r="B7" s="134"/>
      <c r="C7" s="134"/>
      <c r="D7" s="134"/>
      <c r="E7" s="134"/>
      <c r="F7" s="134"/>
      <c r="G7" s="134"/>
    </row>
    <row r="8" spans="1:12" ht="10.8" customHeight="1" x14ac:dyDescent="0.25">
      <c r="B8" s="2"/>
      <c r="C8" s="2"/>
      <c r="D8" s="2"/>
      <c r="E8" s="2"/>
      <c r="F8" s="2"/>
    </row>
    <row r="9" spans="1:12" ht="13.2" customHeight="1" x14ac:dyDescent="0.25">
      <c r="B9" s="2"/>
      <c r="C9" s="105"/>
      <c r="D9" s="105"/>
      <c r="E9" s="106"/>
      <c r="F9" s="2"/>
    </row>
    <row r="10" spans="1:12" ht="13.2" customHeight="1" thickBot="1" x14ac:dyDescent="0.3">
      <c r="B10" s="2"/>
      <c r="C10" s="2"/>
      <c r="D10" s="2"/>
      <c r="E10" s="2"/>
      <c r="F10" s="2"/>
    </row>
    <row r="11" spans="1:12" ht="16.2" thickBot="1" x14ac:dyDescent="0.3">
      <c r="A11" s="135" t="s">
        <v>0</v>
      </c>
      <c r="B11" s="136"/>
      <c r="C11" s="137"/>
      <c r="D11" s="20">
        <f>SUM(D13+D33+D47+D57)</f>
        <v>17432644</v>
      </c>
      <c r="E11" s="20">
        <f>SUM(E13+E33+E47+E57)</f>
        <v>19659713</v>
      </c>
      <c r="F11" s="20">
        <f>SUM(F13,F33,F47,F57,F76)</f>
        <v>19721739.260000002</v>
      </c>
      <c r="G11" s="21">
        <f t="shared" ref="G11:G49" si="0">IF(E11=0,0,SUM(F11/E11))</f>
        <v>1.0031549931578352</v>
      </c>
    </row>
    <row r="12" spans="1:12" ht="64.2" customHeight="1" x14ac:dyDescent="0.25">
      <c r="A12" s="138" t="s">
        <v>94</v>
      </c>
      <c r="B12" s="138"/>
      <c r="C12" s="138"/>
      <c r="D12" s="95" t="s">
        <v>144</v>
      </c>
      <c r="E12" s="95" t="s">
        <v>143</v>
      </c>
      <c r="F12" s="44" t="s">
        <v>1</v>
      </c>
      <c r="G12" s="8" t="s">
        <v>145</v>
      </c>
    </row>
    <row r="13" spans="1:12" x14ac:dyDescent="0.25">
      <c r="A13" s="24" t="s">
        <v>3</v>
      </c>
      <c r="B13" s="139" t="s">
        <v>75</v>
      </c>
      <c r="C13" s="139"/>
      <c r="D13" s="28">
        <f>SUM(D14+D27+D34+D51+D21+D63+D71)</f>
        <v>17382644</v>
      </c>
      <c r="E13" s="28">
        <f>SUM(E14+E27+E34+E51+E21+E63+E71)</f>
        <v>19340857</v>
      </c>
      <c r="F13" s="28">
        <f>SUM(F14+F27+F34+F51+F21+F63+F71)</f>
        <v>19372223.960000001</v>
      </c>
      <c r="G13" s="29">
        <f t="shared" si="0"/>
        <v>1.0016217978345014</v>
      </c>
    </row>
    <row r="14" spans="1:12" x14ac:dyDescent="0.25">
      <c r="A14" s="74"/>
      <c r="B14" s="121" t="s">
        <v>14</v>
      </c>
      <c r="C14" s="122"/>
      <c r="D14" s="75">
        <f t="shared" ref="D14:F17" si="1">SUM(D15)</f>
        <v>0</v>
      </c>
      <c r="E14" s="75">
        <f t="shared" si="1"/>
        <v>50000</v>
      </c>
      <c r="F14" s="75">
        <f t="shared" si="1"/>
        <v>50000</v>
      </c>
      <c r="G14" s="76">
        <f t="shared" si="0"/>
        <v>1</v>
      </c>
    </row>
    <row r="15" spans="1:12" ht="20.399999999999999" x14ac:dyDescent="0.25">
      <c r="A15" s="26" t="s">
        <v>2</v>
      </c>
      <c r="B15" s="124" t="s">
        <v>102</v>
      </c>
      <c r="C15" s="124"/>
      <c r="D15" s="27">
        <f t="shared" si="1"/>
        <v>0</v>
      </c>
      <c r="E15" s="27">
        <f t="shared" si="1"/>
        <v>50000</v>
      </c>
      <c r="F15" s="27">
        <f t="shared" si="1"/>
        <v>50000</v>
      </c>
      <c r="G15" s="23">
        <f t="shared" si="0"/>
        <v>1</v>
      </c>
      <c r="L15" s="34"/>
    </row>
    <row r="16" spans="1:12" x14ac:dyDescent="0.25">
      <c r="A16" s="16">
        <v>6</v>
      </c>
      <c r="B16" s="127" t="s">
        <v>5</v>
      </c>
      <c r="C16" s="128"/>
      <c r="D16" s="12">
        <f t="shared" si="1"/>
        <v>0</v>
      </c>
      <c r="E16" s="12">
        <f t="shared" si="1"/>
        <v>50000</v>
      </c>
      <c r="F16" s="12">
        <f t="shared" si="1"/>
        <v>50000</v>
      </c>
      <c r="G16" s="11">
        <f t="shared" si="0"/>
        <v>1</v>
      </c>
    </row>
    <row r="17" spans="1:7" ht="25.8" customHeight="1" x14ac:dyDescent="0.25">
      <c r="A17" s="16">
        <v>67</v>
      </c>
      <c r="B17" s="129" t="s">
        <v>15</v>
      </c>
      <c r="C17" s="129"/>
      <c r="D17" s="12">
        <f t="shared" si="1"/>
        <v>0</v>
      </c>
      <c r="E17" s="12">
        <f t="shared" si="1"/>
        <v>50000</v>
      </c>
      <c r="F17" s="12">
        <f t="shared" si="1"/>
        <v>50000</v>
      </c>
      <c r="G17" s="11">
        <f t="shared" si="0"/>
        <v>1</v>
      </c>
    </row>
    <row r="18" spans="1:7" ht="23.4" customHeight="1" x14ac:dyDescent="0.25">
      <c r="A18" s="63">
        <v>671</v>
      </c>
      <c r="B18" s="118" t="s">
        <v>16</v>
      </c>
      <c r="C18" s="118"/>
      <c r="D18" s="61">
        <f>SUM(D19:D20)</f>
        <v>0</v>
      </c>
      <c r="E18" s="61">
        <f>SUM(E19:E20)</f>
        <v>50000</v>
      </c>
      <c r="F18" s="61">
        <f>SUM(F19:F20)</f>
        <v>50000</v>
      </c>
      <c r="G18" s="62">
        <f t="shared" si="0"/>
        <v>1</v>
      </c>
    </row>
    <row r="19" spans="1:7" x14ac:dyDescent="0.25">
      <c r="A19" s="17">
        <v>6711</v>
      </c>
      <c r="B19" s="119" t="s">
        <v>37</v>
      </c>
      <c r="C19" s="120"/>
      <c r="D19" s="13">
        <v>0</v>
      </c>
      <c r="E19" s="13">
        <v>50000</v>
      </c>
      <c r="F19" s="13">
        <v>50000</v>
      </c>
      <c r="G19" s="14">
        <f t="shared" si="0"/>
        <v>1</v>
      </c>
    </row>
    <row r="20" spans="1:7" x14ac:dyDescent="0.25">
      <c r="A20" s="17">
        <v>6712</v>
      </c>
      <c r="B20" s="119" t="s">
        <v>76</v>
      </c>
      <c r="C20" s="120"/>
      <c r="D20" s="13">
        <v>0</v>
      </c>
      <c r="E20" s="13">
        <v>0</v>
      </c>
      <c r="F20" s="13">
        <v>0</v>
      </c>
      <c r="G20" s="14"/>
    </row>
    <row r="21" spans="1:7" ht="20.399999999999999" x14ac:dyDescent="0.25">
      <c r="A21" s="26" t="s">
        <v>2</v>
      </c>
      <c r="B21" s="124" t="s">
        <v>118</v>
      </c>
      <c r="C21" s="124"/>
      <c r="D21" s="27">
        <f t="shared" ref="D21:F23" si="2">SUM(D22)</f>
        <v>6654596</v>
      </c>
      <c r="E21" s="27">
        <f t="shared" si="2"/>
        <v>6654596</v>
      </c>
      <c r="F21" s="27">
        <f t="shared" si="2"/>
        <v>6654568.7599999998</v>
      </c>
      <c r="G21" s="23">
        <f t="shared" ref="G21:G26" si="3">IF(E21=0,0,SUM(F21/E21))</f>
        <v>0.99999590658846904</v>
      </c>
    </row>
    <row r="22" spans="1:7" x14ac:dyDescent="0.25">
      <c r="A22" s="16">
        <v>6</v>
      </c>
      <c r="B22" s="127" t="s">
        <v>5</v>
      </c>
      <c r="C22" s="128"/>
      <c r="D22" s="12">
        <f t="shared" si="2"/>
        <v>6654596</v>
      </c>
      <c r="E22" s="12">
        <f t="shared" si="2"/>
        <v>6654596</v>
      </c>
      <c r="F22" s="12">
        <f t="shared" si="2"/>
        <v>6654568.7599999998</v>
      </c>
      <c r="G22" s="11">
        <f t="shared" si="3"/>
        <v>0.99999590658846904</v>
      </c>
    </row>
    <row r="23" spans="1:7" ht="21.6" customHeight="1" x14ac:dyDescent="0.25">
      <c r="A23" s="16">
        <v>67</v>
      </c>
      <c r="B23" s="129" t="s">
        <v>15</v>
      </c>
      <c r="C23" s="129"/>
      <c r="D23" s="12">
        <f t="shared" si="2"/>
        <v>6654596</v>
      </c>
      <c r="E23" s="12">
        <f t="shared" si="2"/>
        <v>6654596</v>
      </c>
      <c r="F23" s="12">
        <f t="shared" si="2"/>
        <v>6654568.7599999998</v>
      </c>
      <c r="G23" s="11">
        <f t="shared" si="3"/>
        <v>0.99999590658846904</v>
      </c>
    </row>
    <row r="24" spans="1:7" ht="22.5" customHeight="1" x14ac:dyDescent="0.25">
      <c r="A24" s="63">
        <v>671</v>
      </c>
      <c r="B24" s="118" t="s">
        <v>16</v>
      </c>
      <c r="C24" s="118"/>
      <c r="D24" s="61">
        <f>SUM(D25:D26)</f>
        <v>6654596</v>
      </c>
      <c r="E24" s="61">
        <f>SUM(E25:E26)</f>
        <v>6654596</v>
      </c>
      <c r="F24" s="61">
        <f>SUM(F25:F26)</f>
        <v>6654568.7599999998</v>
      </c>
      <c r="G24" s="62">
        <f t="shared" si="3"/>
        <v>0.99999590658846904</v>
      </c>
    </row>
    <row r="25" spans="1:7" x14ac:dyDescent="0.25">
      <c r="A25" s="17">
        <v>6711</v>
      </c>
      <c r="B25" s="119" t="s">
        <v>37</v>
      </c>
      <c r="C25" s="120"/>
      <c r="D25" s="13">
        <v>5824570</v>
      </c>
      <c r="E25" s="13">
        <v>5976375</v>
      </c>
      <c r="F25" s="13">
        <v>5976375</v>
      </c>
      <c r="G25" s="14">
        <f t="shared" si="3"/>
        <v>1</v>
      </c>
    </row>
    <row r="26" spans="1:7" ht="21" customHeight="1" x14ac:dyDescent="0.25">
      <c r="A26" s="17">
        <v>6712</v>
      </c>
      <c r="B26" s="114" t="s">
        <v>38</v>
      </c>
      <c r="C26" s="115"/>
      <c r="D26" s="13">
        <v>830026</v>
      </c>
      <c r="E26" s="13">
        <v>678221</v>
      </c>
      <c r="F26" s="13">
        <v>678193.76</v>
      </c>
      <c r="G26" s="14">
        <f t="shared" si="3"/>
        <v>0.99995983610062211</v>
      </c>
    </row>
    <row r="27" spans="1:7" ht="11.4" customHeight="1" x14ac:dyDescent="0.25">
      <c r="A27" s="74"/>
      <c r="B27" s="121" t="s">
        <v>4</v>
      </c>
      <c r="C27" s="122"/>
      <c r="D27" s="75">
        <f t="shared" ref="D27:F28" si="4">SUM(D28)</f>
        <v>24048</v>
      </c>
      <c r="E27" s="75">
        <f t="shared" si="4"/>
        <v>94048</v>
      </c>
      <c r="F27" s="75">
        <f t="shared" si="4"/>
        <v>93478</v>
      </c>
      <c r="G27" s="76">
        <f t="shared" si="0"/>
        <v>0.9939392650561415</v>
      </c>
    </row>
    <row r="28" spans="1:7" ht="20.399999999999999" x14ac:dyDescent="0.25">
      <c r="A28" s="26" t="s">
        <v>2</v>
      </c>
      <c r="B28" s="124" t="s">
        <v>103</v>
      </c>
      <c r="C28" s="124"/>
      <c r="D28" s="27">
        <f t="shared" si="4"/>
        <v>24048</v>
      </c>
      <c r="E28" s="27">
        <f t="shared" si="4"/>
        <v>94048</v>
      </c>
      <c r="F28" s="27">
        <f t="shared" si="4"/>
        <v>93478</v>
      </c>
      <c r="G28" s="23">
        <f t="shared" si="0"/>
        <v>0.9939392650561415</v>
      </c>
    </row>
    <row r="29" spans="1:7" ht="11.4" customHeight="1" x14ac:dyDescent="0.25">
      <c r="A29" s="16">
        <v>6</v>
      </c>
      <c r="B29" s="127" t="s">
        <v>5</v>
      </c>
      <c r="C29" s="128"/>
      <c r="D29" s="12">
        <f t="shared" ref="D29:F30" si="5">SUM(D30)</f>
        <v>24048</v>
      </c>
      <c r="E29" s="12">
        <f t="shared" si="5"/>
        <v>94048</v>
      </c>
      <c r="F29" s="12">
        <f t="shared" si="5"/>
        <v>93478</v>
      </c>
      <c r="G29" s="11">
        <f t="shared" si="0"/>
        <v>0.9939392650561415</v>
      </c>
    </row>
    <row r="30" spans="1:7" ht="20.399999999999999" customHeight="1" x14ac:dyDescent="0.25">
      <c r="A30" s="16">
        <v>66</v>
      </c>
      <c r="B30" s="129" t="s">
        <v>6</v>
      </c>
      <c r="C30" s="129"/>
      <c r="D30" s="12">
        <f t="shared" si="5"/>
        <v>24048</v>
      </c>
      <c r="E30" s="12">
        <f t="shared" si="5"/>
        <v>94048</v>
      </c>
      <c r="F30" s="12">
        <f t="shared" si="5"/>
        <v>93478</v>
      </c>
      <c r="G30" s="11">
        <f t="shared" si="0"/>
        <v>0.9939392650561415</v>
      </c>
    </row>
    <row r="31" spans="1:7" ht="12.6" customHeight="1" x14ac:dyDescent="0.25">
      <c r="A31" s="63">
        <v>661</v>
      </c>
      <c r="B31" s="118" t="s">
        <v>7</v>
      </c>
      <c r="C31" s="118"/>
      <c r="D31" s="61">
        <f>SUM(D32)</f>
        <v>24048</v>
      </c>
      <c r="E31" s="61">
        <f>SUM(E32)</f>
        <v>94048</v>
      </c>
      <c r="F31" s="61">
        <f>SUM(F32)</f>
        <v>93478</v>
      </c>
      <c r="G31" s="62">
        <f t="shared" si="0"/>
        <v>0.9939392650561415</v>
      </c>
    </row>
    <row r="32" spans="1:7" ht="12.6" customHeight="1" x14ac:dyDescent="0.25">
      <c r="A32" s="17">
        <v>6615</v>
      </c>
      <c r="B32" s="82" t="s">
        <v>39</v>
      </c>
      <c r="C32" s="83"/>
      <c r="D32" s="13">
        <v>24048</v>
      </c>
      <c r="E32" s="13">
        <v>94048</v>
      </c>
      <c r="F32" s="13">
        <v>93478</v>
      </c>
      <c r="G32" s="14">
        <f t="shared" si="0"/>
        <v>0.9939392650561415</v>
      </c>
    </row>
    <row r="33" spans="1:7" ht="12.6" customHeight="1" x14ac:dyDescent="0.25">
      <c r="A33" s="17">
        <v>9221</v>
      </c>
      <c r="B33" s="82" t="s">
        <v>132</v>
      </c>
      <c r="C33" s="83"/>
      <c r="D33" s="13">
        <v>0</v>
      </c>
      <c r="E33" s="13">
        <v>26109</v>
      </c>
      <c r="F33" s="13">
        <v>26109</v>
      </c>
      <c r="G33" s="14">
        <f t="shared" si="0"/>
        <v>1</v>
      </c>
    </row>
    <row r="34" spans="1:7" ht="12.6" customHeight="1" x14ac:dyDescent="0.25">
      <c r="A34" s="74"/>
      <c r="B34" s="79" t="s">
        <v>8</v>
      </c>
      <c r="C34" s="79"/>
      <c r="D34" s="75">
        <f t="shared" ref="D34:F35" si="6">SUM(D35)</f>
        <v>10704000</v>
      </c>
      <c r="E34" s="75">
        <f t="shared" si="6"/>
        <v>12503513</v>
      </c>
      <c r="F34" s="75">
        <f t="shared" si="6"/>
        <v>12535477.200000001</v>
      </c>
      <c r="G34" s="76">
        <f t="shared" si="0"/>
        <v>1.0025564175444135</v>
      </c>
    </row>
    <row r="35" spans="1:7" ht="20.399999999999999" x14ac:dyDescent="0.25">
      <c r="A35" s="26" t="s">
        <v>2</v>
      </c>
      <c r="B35" s="124" t="s">
        <v>104</v>
      </c>
      <c r="C35" s="124"/>
      <c r="D35" s="27">
        <f t="shared" si="6"/>
        <v>10704000</v>
      </c>
      <c r="E35" s="27">
        <f t="shared" si="6"/>
        <v>12503513</v>
      </c>
      <c r="F35" s="27">
        <f t="shared" si="6"/>
        <v>12535477.200000001</v>
      </c>
      <c r="G35" s="23">
        <f t="shared" si="0"/>
        <v>1.0025564175444135</v>
      </c>
    </row>
    <row r="36" spans="1:7" ht="12.6" customHeight="1" x14ac:dyDescent="0.25">
      <c r="A36" s="16">
        <v>6</v>
      </c>
      <c r="B36" s="131" t="s">
        <v>5</v>
      </c>
      <c r="C36" s="132"/>
      <c r="D36" s="10">
        <f>SUM(D37+D41+D44)</f>
        <v>10704000</v>
      </c>
      <c r="E36" s="10">
        <f>SUM(E37+E41+E44)</f>
        <v>12503513</v>
      </c>
      <c r="F36" s="10">
        <f>SUM(F37+F41+F44)</f>
        <v>12535477.200000001</v>
      </c>
      <c r="G36" s="11">
        <f t="shared" si="0"/>
        <v>1.0025564175444135</v>
      </c>
    </row>
    <row r="37" spans="1:7" ht="11.4" customHeight="1" x14ac:dyDescent="0.25">
      <c r="A37" s="16">
        <v>64</v>
      </c>
      <c r="B37" s="131" t="s">
        <v>9</v>
      </c>
      <c r="C37" s="132"/>
      <c r="D37" s="10">
        <f>SUM(D38)</f>
        <v>200</v>
      </c>
      <c r="E37" s="10">
        <f>SUM(E38)</f>
        <v>200</v>
      </c>
      <c r="F37" s="10">
        <f>SUM(F38)</f>
        <v>113.06</v>
      </c>
      <c r="G37" s="11">
        <f t="shared" si="0"/>
        <v>0.56530000000000002</v>
      </c>
    </row>
    <row r="38" spans="1:7" ht="12" customHeight="1" x14ac:dyDescent="0.25">
      <c r="A38" s="63">
        <v>641</v>
      </c>
      <c r="B38" s="118" t="s">
        <v>10</v>
      </c>
      <c r="C38" s="118"/>
      <c r="D38" s="64">
        <f>SUM(D39:D40)</f>
        <v>200</v>
      </c>
      <c r="E38" s="64">
        <f>SUM(E39:E40)</f>
        <v>200</v>
      </c>
      <c r="F38" s="64">
        <f>SUM(F39:F40)</f>
        <v>113.06</v>
      </c>
      <c r="G38" s="62">
        <f t="shared" si="0"/>
        <v>0.56530000000000002</v>
      </c>
    </row>
    <row r="39" spans="1:7" ht="12" customHeight="1" x14ac:dyDescent="0.25">
      <c r="A39" s="17">
        <v>6413</v>
      </c>
      <c r="B39" s="114" t="s">
        <v>40</v>
      </c>
      <c r="C39" s="115"/>
      <c r="D39" s="15">
        <v>200</v>
      </c>
      <c r="E39" s="15">
        <v>200</v>
      </c>
      <c r="F39" s="15">
        <v>113.06</v>
      </c>
      <c r="G39" s="14">
        <f t="shared" si="0"/>
        <v>0.56530000000000002</v>
      </c>
    </row>
    <row r="40" spans="1:7" ht="12" customHeight="1" x14ac:dyDescent="0.25">
      <c r="A40" s="17">
        <v>6415</v>
      </c>
      <c r="B40" s="114" t="s">
        <v>77</v>
      </c>
      <c r="C40" s="115"/>
      <c r="D40" s="15">
        <v>0</v>
      </c>
      <c r="E40" s="15">
        <v>0</v>
      </c>
      <c r="F40" s="15">
        <v>0</v>
      </c>
      <c r="G40" s="14">
        <f t="shared" si="0"/>
        <v>0</v>
      </c>
    </row>
    <row r="41" spans="1:7" ht="21" customHeight="1" x14ac:dyDescent="0.25">
      <c r="A41" s="16">
        <v>65</v>
      </c>
      <c r="B41" s="129" t="s">
        <v>11</v>
      </c>
      <c r="C41" s="129"/>
      <c r="D41" s="10">
        <f t="shared" ref="D41:F42" si="7">SUM(D42)</f>
        <v>10703800</v>
      </c>
      <c r="E41" s="10">
        <f t="shared" si="7"/>
        <v>12503313</v>
      </c>
      <c r="F41" s="10">
        <f t="shared" si="7"/>
        <v>12535364.140000001</v>
      </c>
      <c r="G41" s="11">
        <f t="shared" si="0"/>
        <v>1.0025634117933384</v>
      </c>
    </row>
    <row r="42" spans="1:7" ht="13.2" customHeight="1" x14ac:dyDescent="0.25">
      <c r="A42" s="63">
        <v>652</v>
      </c>
      <c r="B42" s="118" t="s">
        <v>12</v>
      </c>
      <c r="C42" s="118"/>
      <c r="D42" s="64">
        <f t="shared" si="7"/>
        <v>10703800</v>
      </c>
      <c r="E42" s="64">
        <f t="shared" si="7"/>
        <v>12503313</v>
      </c>
      <c r="F42" s="64">
        <f t="shared" si="7"/>
        <v>12535364.140000001</v>
      </c>
      <c r="G42" s="62">
        <f t="shared" si="0"/>
        <v>1.0025634117933384</v>
      </c>
    </row>
    <row r="43" spans="1:7" ht="13.2" customHeight="1" x14ac:dyDescent="0.25">
      <c r="A43" s="17">
        <v>6526</v>
      </c>
      <c r="B43" s="114" t="s">
        <v>41</v>
      </c>
      <c r="C43" s="115"/>
      <c r="D43" s="15">
        <v>10703800</v>
      </c>
      <c r="E43" s="15">
        <v>12503313</v>
      </c>
      <c r="F43" s="15">
        <v>12535364.140000001</v>
      </c>
      <c r="G43" s="14">
        <f t="shared" si="0"/>
        <v>1.0025634117933384</v>
      </c>
    </row>
    <row r="44" spans="1:7" ht="13.2" customHeight="1" x14ac:dyDescent="0.25">
      <c r="A44" s="17">
        <v>68</v>
      </c>
      <c r="B44" s="114" t="s">
        <v>41</v>
      </c>
      <c r="C44" s="115"/>
      <c r="D44" s="15">
        <f>D45</f>
        <v>0</v>
      </c>
      <c r="E44" s="15">
        <f>E45</f>
        <v>0</v>
      </c>
      <c r="F44" s="15">
        <f t="shared" ref="F44:F45" si="8">F45</f>
        <v>0</v>
      </c>
      <c r="G44" s="14">
        <f t="shared" si="0"/>
        <v>0</v>
      </c>
    </row>
    <row r="45" spans="1:7" ht="13.2" customHeight="1" x14ac:dyDescent="0.25">
      <c r="A45" s="63">
        <v>683</v>
      </c>
      <c r="B45" s="116" t="s">
        <v>41</v>
      </c>
      <c r="C45" s="117"/>
      <c r="D45" s="64">
        <f>D46</f>
        <v>0</v>
      </c>
      <c r="E45" s="64">
        <f>E46</f>
        <v>0</v>
      </c>
      <c r="F45" s="64">
        <f t="shared" si="8"/>
        <v>0</v>
      </c>
      <c r="G45" s="62">
        <f t="shared" si="0"/>
        <v>0</v>
      </c>
    </row>
    <row r="46" spans="1:7" ht="13.2" customHeight="1" x14ac:dyDescent="0.25">
      <c r="A46" s="17">
        <v>6831</v>
      </c>
      <c r="B46" s="114" t="s">
        <v>41</v>
      </c>
      <c r="C46" s="115"/>
      <c r="D46" s="15">
        <v>0</v>
      </c>
      <c r="E46" s="15">
        <v>0</v>
      </c>
      <c r="F46" s="15">
        <v>0</v>
      </c>
      <c r="G46" s="14">
        <f t="shared" si="0"/>
        <v>0</v>
      </c>
    </row>
    <row r="47" spans="1:7" ht="13.2" customHeight="1" x14ac:dyDescent="0.25">
      <c r="A47" s="17">
        <v>9</v>
      </c>
      <c r="B47" s="114" t="s">
        <v>117</v>
      </c>
      <c r="C47" s="115"/>
      <c r="D47" s="13">
        <f t="shared" ref="D47:F49" si="9">D48</f>
        <v>50000</v>
      </c>
      <c r="E47" s="13">
        <f t="shared" si="9"/>
        <v>191589</v>
      </c>
      <c r="F47" s="13">
        <f t="shared" si="9"/>
        <v>222230.51</v>
      </c>
      <c r="G47" s="14">
        <f t="shared" si="0"/>
        <v>1.1599335556843033</v>
      </c>
    </row>
    <row r="48" spans="1:7" ht="13.2" customHeight="1" x14ac:dyDescent="0.25">
      <c r="A48" s="17">
        <v>92</v>
      </c>
      <c r="B48" s="114" t="s">
        <v>117</v>
      </c>
      <c r="C48" s="115"/>
      <c r="D48" s="13">
        <f t="shared" si="9"/>
        <v>50000</v>
      </c>
      <c r="E48" s="13">
        <f t="shared" si="9"/>
        <v>191589</v>
      </c>
      <c r="F48" s="13">
        <f t="shared" si="9"/>
        <v>222230.51</v>
      </c>
      <c r="G48" s="14">
        <f t="shared" si="0"/>
        <v>1.1599335556843033</v>
      </c>
    </row>
    <row r="49" spans="1:7" ht="13.2" customHeight="1" x14ac:dyDescent="0.25">
      <c r="A49" s="63">
        <v>922</v>
      </c>
      <c r="B49" s="116" t="s">
        <v>117</v>
      </c>
      <c r="C49" s="117"/>
      <c r="D49" s="61">
        <f t="shared" si="9"/>
        <v>50000</v>
      </c>
      <c r="E49" s="61">
        <f t="shared" si="9"/>
        <v>191589</v>
      </c>
      <c r="F49" s="61">
        <f t="shared" si="9"/>
        <v>222230.51</v>
      </c>
      <c r="G49" s="62">
        <f t="shared" si="0"/>
        <v>1.1599335556843033</v>
      </c>
    </row>
    <row r="50" spans="1:7" ht="13.2" customHeight="1" x14ac:dyDescent="0.25">
      <c r="A50" s="17">
        <v>9221</v>
      </c>
      <c r="B50" s="114" t="s">
        <v>122</v>
      </c>
      <c r="C50" s="115"/>
      <c r="D50" s="13">
        <v>50000</v>
      </c>
      <c r="E50" s="13">
        <v>191589</v>
      </c>
      <c r="F50" s="13">
        <v>222230.51</v>
      </c>
      <c r="G50" s="14">
        <f>IF(E50=0,0,SUM(F50/E50))</f>
        <v>1.1599335556843033</v>
      </c>
    </row>
    <row r="51" spans="1:7" ht="12.6" customHeight="1" x14ac:dyDescent="0.25">
      <c r="A51" s="74"/>
      <c r="B51" s="121" t="s">
        <v>13</v>
      </c>
      <c r="C51" s="122"/>
      <c r="D51" s="75">
        <f>SUM(D58+D52)</f>
        <v>0</v>
      </c>
      <c r="E51" s="75">
        <f>SUM(E58+E52)</f>
        <v>32000</v>
      </c>
      <c r="F51" s="75">
        <f>SUM(F58+F52)</f>
        <v>32000</v>
      </c>
      <c r="G51" s="76">
        <f t="shared" ref="G51:G79" si="10">IF(E51=0,0,SUM(F51/E51))</f>
        <v>1</v>
      </c>
    </row>
    <row r="52" spans="1:7" ht="20.399999999999999" x14ac:dyDescent="0.25">
      <c r="A52" s="26" t="s">
        <v>2</v>
      </c>
      <c r="B52" s="130" t="s">
        <v>127</v>
      </c>
      <c r="C52" s="124"/>
      <c r="D52" s="27">
        <f t="shared" ref="D52:F54" si="11">SUM(D53)</f>
        <v>0</v>
      </c>
      <c r="E52" s="27">
        <f t="shared" si="11"/>
        <v>32000</v>
      </c>
      <c r="F52" s="27">
        <f t="shared" si="11"/>
        <v>32000</v>
      </c>
      <c r="G52" s="23">
        <f t="shared" si="10"/>
        <v>1</v>
      </c>
    </row>
    <row r="53" spans="1:7" ht="12" customHeight="1" x14ac:dyDescent="0.25">
      <c r="A53" s="16">
        <v>6</v>
      </c>
      <c r="B53" s="127" t="s">
        <v>5</v>
      </c>
      <c r="C53" s="128"/>
      <c r="D53" s="12">
        <f t="shared" si="11"/>
        <v>0</v>
      </c>
      <c r="E53" s="12">
        <f t="shared" si="11"/>
        <v>32000</v>
      </c>
      <c r="F53" s="12">
        <f t="shared" si="11"/>
        <v>32000</v>
      </c>
      <c r="G53" s="11">
        <f t="shared" si="10"/>
        <v>1</v>
      </c>
    </row>
    <row r="54" spans="1:7" ht="23.4" customHeight="1" x14ac:dyDescent="0.25">
      <c r="A54" s="16">
        <v>63</v>
      </c>
      <c r="B54" s="129" t="s">
        <v>139</v>
      </c>
      <c r="C54" s="129"/>
      <c r="D54" s="12">
        <f t="shared" si="11"/>
        <v>0</v>
      </c>
      <c r="E54" s="12">
        <f t="shared" si="11"/>
        <v>32000</v>
      </c>
      <c r="F54" s="12">
        <f t="shared" si="11"/>
        <v>32000</v>
      </c>
      <c r="G54" s="11">
        <f t="shared" si="10"/>
        <v>1</v>
      </c>
    </row>
    <row r="55" spans="1:7" ht="24" customHeight="1" x14ac:dyDescent="0.25">
      <c r="A55" s="63">
        <v>636</v>
      </c>
      <c r="B55" s="118" t="s">
        <v>128</v>
      </c>
      <c r="C55" s="118"/>
      <c r="D55" s="61">
        <f>SUM(D56)</f>
        <v>0</v>
      </c>
      <c r="E55" s="61">
        <f>SUM(E56)</f>
        <v>32000</v>
      </c>
      <c r="F55" s="61">
        <f>SUM(F56)</f>
        <v>32000</v>
      </c>
      <c r="G55" s="62">
        <f t="shared" si="10"/>
        <v>1</v>
      </c>
    </row>
    <row r="56" spans="1:7" ht="24" customHeight="1" x14ac:dyDescent="0.25">
      <c r="A56" s="81">
        <v>6361</v>
      </c>
      <c r="B56" s="143" t="s">
        <v>129</v>
      </c>
      <c r="C56" s="143"/>
      <c r="D56" s="13">
        <v>0</v>
      </c>
      <c r="E56" s="13">
        <v>32000</v>
      </c>
      <c r="F56" s="13">
        <v>32000</v>
      </c>
      <c r="G56" s="14">
        <f t="shared" si="10"/>
        <v>1</v>
      </c>
    </row>
    <row r="57" spans="1:7" ht="24" customHeight="1" x14ac:dyDescent="0.25">
      <c r="A57" s="81">
        <v>9221</v>
      </c>
      <c r="B57" s="143" t="s">
        <v>132</v>
      </c>
      <c r="C57" s="143"/>
      <c r="D57" s="85">
        <v>0</v>
      </c>
      <c r="E57" s="85">
        <v>101158</v>
      </c>
      <c r="F57" s="85">
        <v>101157.8</v>
      </c>
      <c r="G57" s="86">
        <f t="shared" si="10"/>
        <v>0.99999802289487738</v>
      </c>
    </row>
    <row r="58" spans="1:7" ht="20.399999999999999" x14ac:dyDescent="0.25">
      <c r="A58" s="26" t="s">
        <v>2</v>
      </c>
      <c r="B58" s="124" t="s">
        <v>105</v>
      </c>
      <c r="C58" s="124"/>
      <c r="D58" s="27">
        <f t="shared" ref="D58:F60" si="12">SUM(D59)</f>
        <v>0</v>
      </c>
      <c r="E58" s="27">
        <f t="shared" si="12"/>
        <v>0</v>
      </c>
      <c r="F58" s="27">
        <f t="shared" si="12"/>
        <v>0</v>
      </c>
      <c r="G58" s="23">
        <f t="shared" si="10"/>
        <v>0</v>
      </c>
    </row>
    <row r="59" spans="1:7" ht="12" customHeight="1" x14ac:dyDescent="0.25">
      <c r="A59" s="16">
        <v>6</v>
      </c>
      <c r="B59" s="129" t="s">
        <v>5</v>
      </c>
      <c r="C59" s="129"/>
      <c r="D59" s="10">
        <f t="shared" si="12"/>
        <v>0</v>
      </c>
      <c r="E59" s="10">
        <f t="shared" si="12"/>
        <v>0</v>
      </c>
      <c r="F59" s="10">
        <f t="shared" si="12"/>
        <v>0</v>
      </c>
      <c r="G59" s="11">
        <f t="shared" si="10"/>
        <v>0</v>
      </c>
    </row>
    <row r="60" spans="1:7" ht="20.399999999999999" customHeight="1" x14ac:dyDescent="0.25">
      <c r="A60" s="16">
        <v>67</v>
      </c>
      <c r="B60" s="131" t="s">
        <v>16</v>
      </c>
      <c r="C60" s="132"/>
      <c r="D60" s="10">
        <f t="shared" si="12"/>
        <v>0</v>
      </c>
      <c r="E60" s="10">
        <f t="shared" si="12"/>
        <v>0</v>
      </c>
      <c r="F60" s="10">
        <f t="shared" si="12"/>
        <v>0</v>
      </c>
      <c r="G60" s="11">
        <f t="shared" si="10"/>
        <v>0</v>
      </c>
    </row>
    <row r="61" spans="1:7" ht="21.6" customHeight="1" x14ac:dyDescent="0.25">
      <c r="A61" s="63">
        <v>671</v>
      </c>
      <c r="B61" s="118" t="s">
        <v>16</v>
      </c>
      <c r="C61" s="118"/>
      <c r="D61" s="64">
        <f>SUM(D62)</f>
        <v>0</v>
      </c>
      <c r="E61" s="64">
        <f>SUM(E62)</f>
        <v>0</v>
      </c>
      <c r="F61" s="64">
        <f>SUM(F62)</f>
        <v>0</v>
      </c>
      <c r="G61" s="62">
        <f t="shared" si="10"/>
        <v>0</v>
      </c>
    </row>
    <row r="62" spans="1:7" ht="20.399999999999999" customHeight="1" x14ac:dyDescent="0.25">
      <c r="A62" s="17">
        <v>6711</v>
      </c>
      <c r="B62" s="119" t="s">
        <v>37</v>
      </c>
      <c r="C62" s="120"/>
      <c r="D62" s="15"/>
      <c r="E62" s="15">
        <v>0</v>
      </c>
      <c r="F62" s="15">
        <v>0</v>
      </c>
      <c r="G62" s="14">
        <f t="shared" si="10"/>
        <v>0</v>
      </c>
    </row>
    <row r="63" spans="1:7" ht="15.6" customHeight="1" x14ac:dyDescent="0.25">
      <c r="A63" s="74"/>
      <c r="B63" s="121" t="s">
        <v>17</v>
      </c>
      <c r="C63" s="122"/>
      <c r="D63" s="75">
        <f t="shared" ref="D63:F66" si="13">SUM(D64)</f>
        <v>0</v>
      </c>
      <c r="E63" s="75">
        <f t="shared" si="13"/>
        <v>0</v>
      </c>
      <c r="F63" s="75">
        <f t="shared" si="13"/>
        <v>0</v>
      </c>
      <c r="G63" s="76">
        <f t="shared" si="10"/>
        <v>0</v>
      </c>
    </row>
    <row r="64" spans="1:7" ht="20.399999999999999" x14ac:dyDescent="0.25">
      <c r="A64" s="26" t="s">
        <v>2</v>
      </c>
      <c r="B64" s="124" t="s">
        <v>99</v>
      </c>
      <c r="C64" s="124"/>
      <c r="D64" s="27">
        <f t="shared" si="13"/>
        <v>0</v>
      </c>
      <c r="E64" s="27">
        <f t="shared" si="13"/>
        <v>0</v>
      </c>
      <c r="F64" s="27">
        <f t="shared" si="13"/>
        <v>0</v>
      </c>
      <c r="G64" s="23">
        <f t="shared" si="10"/>
        <v>0</v>
      </c>
    </row>
    <row r="65" spans="1:7" ht="10.8" customHeight="1" x14ac:dyDescent="0.25">
      <c r="A65" s="16">
        <v>6</v>
      </c>
      <c r="B65" s="131" t="s">
        <v>5</v>
      </c>
      <c r="C65" s="132"/>
      <c r="D65" s="10">
        <f t="shared" si="13"/>
        <v>0</v>
      </c>
      <c r="E65" s="10">
        <f t="shared" si="13"/>
        <v>0</v>
      </c>
      <c r="F65" s="10">
        <f t="shared" si="13"/>
        <v>0</v>
      </c>
      <c r="G65" s="11">
        <f t="shared" si="10"/>
        <v>0</v>
      </c>
    </row>
    <row r="66" spans="1:7" ht="21" customHeight="1" x14ac:dyDescent="0.25">
      <c r="A66" s="16">
        <v>66</v>
      </c>
      <c r="B66" s="129" t="s">
        <v>6</v>
      </c>
      <c r="C66" s="129"/>
      <c r="D66" s="10">
        <f t="shared" si="13"/>
        <v>0</v>
      </c>
      <c r="E66" s="10">
        <f t="shared" si="13"/>
        <v>0</v>
      </c>
      <c r="F66" s="10">
        <f t="shared" si="13"/>
        <v>0</v>
      </c>
      <c r="G66" s="11">
        <f t="shared" si="10"/>
        <v>0</v>
      </c>
    </row>
    <row r="67" spans="1:7" ht="12.6" customHeight="1" x14ac:dyDescent="0.25">
      <c r="A67" s="63">
        <v>663</v>
      </c>
      <c r="B67" s="118" t="s">
        <v>18</v>
      </c>
      <c r="C67" s="118"/>
      <c r="D67" s="64">
        <f>SUM(D68:D69)</f>
        <v>0</v>
      </c>
      <c r="E67" s="64">
        <f>SUM(E68:E69)</f>
        <v>0</v>
      </c>
      <c r="F67" s="64">
        <f>SUM(F68:F69)</f>
        <v>0</v>
      </c>
      <c r="G67" s="62">
        <f t="shared" si="10"/>
        <v>0</v>
      </c>
    </row>
    <row r="68" spans="1:7" ht="12.6" customHeight="1" x14ac:dyDescent="0.25">
      <c r="A68" s="17">
        <v>6631</v>
      </c>
      <c r="B68" s="114" t="s">
        <v>42</v>
      </c>
      <c r="C68" s="115"/>
      <c r="D68" s="15">
        <v>0</v>
      </c>
      <c r="E68" s="15">
        <v>0</v>
      </c>
      <c r="F68" s="15">
        <v>0</v>
      </c>
      <c r="G68" s="14">
        <f t="shared" si="10"/>
        <v>0</v>
      </c>
    </row>
    <row r="69" spans="1:7" ht="12.6" customHeight="1" x14ac:dyDescent="0.25">
      <c r="A69" s="17">
        <v>6632</v>
      </c>
      <c r="B69" s="114" t="s">
        <v>43</v>
      </c>
      <c r="C69" s="115"/>
      <c r="D69" s="15">
        <v>0</v>
      </c>
      <c r="E69" s="15">
        <v>0</v>
      </c>
      <c r="F69" s="15">
        <v>0</v>
      </c>
      <c r="G69" s="14">
        <f t="shared" si="10"/>
        <v>0</v>
      </c>
    </row>
    <row r="70" spans="1:7" ht="12.6" customHeight="1" x14ac:dyDescent="0.25">
      <c r="A70" s="77"/>
      <c r="B70" s="107" t="s">
        <v>120</v>
      </c>
      <c r="C70" s="108"/>
      <c r="D70" s="80"/>
      <c r="E70" s="80"/>
      <c r="F70" s="80"/>
      <c r="G70" s="78"/>
    </row>
    <row r="71" spans="1:7" ht="20.399999999999999" x14ac:dyDescent="0.25">
      <c r="A71" s="26" t="s">
        <v>2</v>
      </c>
      <c r="B71" s="124" t="s">
        <v>119</v>
      </c>
      <c r="C71" s="124"/>
      <c r="D71" s="27">
        <f>SUM(D72,D76)</f>
        <v>0</v>
      </c>
      <c r="E71" s="27">
        <f>SUM(E72,E76)</f>
        <v>6700</v>
      </c>
      <c r="F71" s="27">
        <f>SUM(F72)</f>
        <v>6700</v>
      </c>
      <c r="G71" s="23">
        <f t="shared" si="10"/>
        <v>1</v>
      </c>
    </row>
    <row r="72" spans="1:7" ht="15.45" customHeight="1" x14ac:dyDescent="0.25">
      <c r="A72" s="42">
        <v>7</v>
      </c>
      <c r="B72" s="123" t="s">
        <v>113</v>
      </c>
      <c r="C72" s="123"/>
      <c r="D72" s="46">
        <f t="shared" ref="D72:F73" si="14">D73</f>
        <v>0</v>
      </c>
      <c r="E72" s="46">
        <f t="shared" si="14"/>
        <v>6700</v>
      </c>
      <c r="F72" s="46">
        <f t="shared" si="14"/>
        <v>6700</v>
      </c>
      <c r="G72" s="47">
        <f t="shared" si="10"/>
        <v>1</v>
      </c>
    </row>
    <row r="73" spans="1:7" ht="15.45" customHeight="1" x14ac:dyDescent="0.25">
      <c r="A73" s="42">
        <v>72</v>
      </c>
      <c r="B73" s="123" t="s">
        <v>114</v>
      </c>
      <c r="C73" s="123"/>
      <c r="D73" s="46">
        <f t="shared" si="14"/>
        <v>0</v>
      </c>
      <c r="E73" s="46">
        <f t="shared" si="14"/>
        <v>6700</v>
      </c>
      <c r="F73" s="46">
        <f t="shared" si="14"/>
        <v>6700</v>
      </c>
      <c r="G73" s="47">
        <f t="shared" si="10"/>
        <v>1</v>
      </c>
    </row>
    <row r="74" spans="1:7" ht="15.45" customHeight="1" x14ac:dyDescent="0.25">
      <c r="A74" s="69">
        <v>722</v>
      </c>
      <c r="B74" s="113" t="s">
        <v>130</v>
      </c>
      <c r="C74" s="113"/>
      <c r="D74" s="72">
        <f>D75</f>
        <v>0</v>
      </c>
      <c r="E74" s="72">
        <f>E75</f>
        <v>6700</v>
      </c>
      <c r="F74" s="72">
        <f>F75</f>
        <v>6700</v>
      </c>
      <c r="G74" s="73">
        <f t="shared" si="10"/>
        <v>1</v>
      </c>
    </row>
    <row r="75" spans="1:7" ht="15.45" customHeight="1" x14ac:dyDescent="0.3">
      <c r="A75" s="42">
        <v>7227</v>
      </c>
      <c r="B75" s="125" t="s">
        <v>131</v>
      </c>
      <c r="C75" s="126"/>
      <c r="D75" s="46"/>
      <c r="E75" s="46">
        <v>6700</v>
      </c>
      <c r="F75" s="46">
        <v>6700</v>
      </c>
      <c r="G75" s="47">
        <f t="shared" si="10"/>
        <v>1</v>
      </c>
    </row>
    <row r="76" spans="1:7" ht="15.45" customHeight="1" x14ac:dyDescent="0.3">
      <c r="A76" s="57">
        <v>9</v>
      </c>
      <c r="B76" s="109" t="s">
        <v>117</v>
      </c>
      <c r="C76" s="110"/>
      <c r="D76" s="58">
        <f t="shared" ref="D76:F78" si="15">D77</f>
        <v>0</v>
      </c>
      <c r="E76" s="58">
        <f t="shared" si="15"/>
        <v>0</v>
      </c>
      <c r="F76" s="58">
        <f t="shared" si="15"/>
        <v>17.989999999999998</v>
      </c>
      <c r="G76" s="59">
        <f t="shared" si="10"/>
        <v>0</v>
      </c>
    </row>
    <row r="77" spans="1:7" ht="15.45" customHeight="1" x14ac:dyDescent="0.3">
      <c r="A77" s="42">
        <v>92</v>
      </c>
      <c r="B77" s="55" t="s">
        <v>117</v>
      </c>
      <c r="C77" s="56"/>
      <c r="D77" s="46">
        <f t="shared" si="15"/>
        <v>0</v>
      </c>
      <c r="E77" s="46">
        <f t="shared" si="15"/>
        <v>0</v>
      </c>
      <c r="F77" s="46">
        <f t="shared" si="15"/>
        <v>17.989999999999998</v>
      </c>
      <c r="G77" s="47">
        <f t="shared" si="10"/>
        <v>0</v>
      </c>
    </row>
    <row r="78" spans="1:7" ht="15.45" customHeight="1" x14ac:dyDescent="0.3">
      <c r="A78" s="69">
        <v>922</v>
      </c>
      <c r="B78" s="111" t="s">
        <v>117</v>
      </c>
      <c r="C78" s="112"/>
      <c r="D78" s="72">
        <f t="shared" si="15"/>
        <v>0</v>
      </c>
      <c r="E78" s="72">
        <f t="shared" si="15"/>
        <v>0</v>
      </c>
      <c r="F78" s="72">
        <f t="shared" si="15"/>
        <v>17.989999999999998</v>
      </c>
      <c r="G78" s="73">
        <f t="shared" si="10"/>
        <v>0</v>
      </c>
    </row>
    <row r="79" spans="1:7" ht="15.45" customHeight="1" x14ac:dyDescent="0.25">
      <c r="A79" s="42">
        <v>9221</v>
      </c>
      <c r="B79" s="123" t="s">
        <v>141</v>
      </c>
      <c r="C79" s="123"/>
      <c r="D79" s="41"/>
      <c r="E79" s="41"/>
      <c r="F79" s="52">
        <v>17.989999999999998</v>
      </c>
      <c r="G79" s="47">
        <f t="shared" si="10"/>
        <v>0</v>
      </c>
    </row>
    <row r="80" spans="1:7" ht="18.45" customHeight="1" x14ac:dyDescent="0.25">
      <c r="A80" s="1"/>
    </row>
    <row r="81" spans="1:7" ht="15.45" customHeight="1" x14ac:dyDescent="0.25">
      <c r="A81" s="1"/>
    </row>
    <row r="82" spans="1:7" ht="22.05" customHeight="1" x14ac:dyDescent="0.25">
      <c r="A82" s="48"/>
      <c r="B82" s="49"/>
      <c r="C82" s="49"/>
      <c r="D82" s="49"/>
      <c r="E82" s="50"/>
      <c r="F82" s="50"/>
      <c r="G82" s="51"/>
    </row>
    <row r="83" spans="1:7" ht="22.05" customHeight="1" x14ac:dyDescent="0.25">
      <c r="A83" s="48"/>
      <c r="B83" s="49"/>
      <c r="C83" s="49"/>
      <c r="D83" s="49"/>
      <c r="E83" s="50"/>
      <c r="F83" s="50"/>
      <c r="G83" s="51"/>
    </row>
    <row r="84" spans="1:7" x14ac:dyDescent="0.25">
      <c r="A84" s="140" t="s">
        <v>123</v>
      </c>
      <c r="B84" s="140"/>
      <c r="C84" s="140"/>
      <c r="D84" s="92"/>
      <c r="E84" s="142" t="s">
        <v>125</v>
      </c>
      <c r="F84" s="142"/>
      <c r="G84" s="142"/>
    </row>
    <row r="85" spans="1:7" x14ac:dyDescent="0.25">
      <c r="A85" s="45"/>
      <c r="B85" s="45"/>
      <c r="C85" s="45"/>
      <c r="D85" s="45"/>
      <c r="E85" s="2"/>
      <c r="F85" s="2"/>
      <c r="G85" s="2"/>
    </row>
    <row r="87" spans="1:7" x14ac:dyDescent="0.25">
      <c r="A87" s="141" t="s">
        <v>124</v>
      </c>
      <c r="B87" s="141"/>
      <c r="C87" s="141"/>
      <c r="D87" s="93"/>
      <c r="E87" s="142" t="s">
        <v>126</v>
      </c>
      <c r="F87" s="142"/>
      <c r="G87" s="142"/>
    </row>
  </sheetData>
  <mergeCells count="73">
    <mergeCell ref="B26:C26"/>
    <mergeCell ref="A84:C84"/>
    <mergeCell ref="A87:C87"/>
    <mergeCell ref="E87:G87"/>
    <mergeCell ref="E84:G84"/>
    <mergeCell ref="B27:C27"/>
    <mergeCell ref="B38:C38"/>
    <mergeCell ref="B41:C41"/>
    <mergeCell ref="B42:C42"/>
    <mergeCell ref="B56:C56"/>
    <mergeCell ref="B57:C57"/>
    <mergeCell ref="B64:C64"/>
    <mergeCell ref="B65:C65"/>
    <mergeCell ref="B66:C66"/>
    <mergeCell ref="B44:C44"/>
    <mergeCell ref="B60:C60"/>
    <mergeCell ref="B23:C23"/>
    <mergeCell ref="B19:C19"/>
    <mergeCell ref="A1:G1"/>
    <mergeCell ref="A6:G6"/>
    <mergeCell ref="A7:G7"/>
    <mergeCell ref="A11:C11"/>
    <mergeCell ref="A12:C12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52:C52"/>
    <mergeCell ref="B39:C39"/>
    <mergeCell ref="B40:C40"/>
    <mergeCell ref="B43:C43"/>
    <mergeCell ref="B28:C28"/>
    <mergeCell ref="B29:C29"/>
    <mergeCell ref="B30:C30"/>
    <mergeCell ref="B31:C31"/>
    <mergeCell ref="B35:C35"/>
    <mergeCell ref="B36:C36"/>
    <mergeCell ref="B37:C37"/>
    <mergeCell ref="B67:C67"/>
    <mergeCell ref="B62:C62"/>
    <mergeCell ref="B53:C53"/>
    <mergeCell ref="B54:C54"/>
    <mergeCell ref="B55:C55"/>
    <mergeCell ref="B58:C58"/>
    <mergeCell ref="B59:C59"/>
    <mergeCell ref="B61:C61"/>
    <mergeCell ref="B63:C63"/>
    <mergeCell ref="B79:C79"/>
    <mergeCell ref="B71:C71"/>
    <mergeCell ref="B72:C72"/>
    <mergeCell ref="B73:C73"/>
    <mergeCell ref="B75:C75"/>
    <mergeCell ref="C9:E9"/>
    <mergeCell ref="B70:C70"/>
    <mergeCell ref="B76:C76"/>
    <mergeCell ref="B78:C78"/>
    <mergeCell ref="B74:C74"/>
    <mergeCell ref="B47:C47"/>
    <mergeCell ref="B48:C48"/>
    <mergeCell ref="B49:C49"/>
    <mergeCell ref="B50:C50"/>
    <mergeCell ref="B45:C45"/>
    <mergeCell ref="B46:C46"/>
    <mergeCell ref="B24:C24"/>
    <mergeCell ref="B25:C25"/>
    <mergeCell ref="B68:C68"/>
    <mergeCell ref="B69:C69"/>
    <mergeCell ref="B51:C51"/>
  </mergeCells>
  <pageMargins left="0.25" right="0.25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2"/>
  <sheetViews>
    <sheetView tabSelected="1" topLeftCell="A7" zoomScaleNormal="100" workbookViewId="0">
      <selection activeCell="K14" sqref="K14"/>
    </sheetView>
  </sheetViews>
  <sheetFormatPr defaultColWidth="8.88671875" defaultRowHeight="15" x14ac:dyDescent="0.25"/>
  <cols>
    <col min="1" max="1" width="9.21875" style="3" customWidth="1"/>
    <col min="2" max="2" width="23.33203125" style="1" customWidth="1"/>
    <col min="3" max="3" width="18.6640625" style="1" customWidth="1"/>
    <col min="4" max="4" width="15.77734375" style="1" customWidth="1"/>
    <col min="5" max="5" width="15.33203125" style="1" customWidth="1"/>
    <col min="6" max="6" width="15.6640625" style="1" customWidth="1"/>
    <col min="7" max="7" width="11.21875" style="1" customWidth="1"/>
    <col min="8" max="16384" width="8.88671875" style="1"/>
  </cols>
  <sheetData>
    <row r="1" spans="1:7" ht="15.6" x14ac:dyDescent="0.3">
      <c r="A1" s="133" t="s">
        <v>78</v>
      </c>
      <c r="B1" s="133"/>
      <c r="C1" s="133"/>
      <c r="D1" s="133"/>
      <c r="E1" s="133"/>
      <c r="F1" s="133"/>
      <c r="G1" s="133"/>
    </row>
    <row r="2" spans="1:7" ht="15.6" x14ac:dyDescent="0.3">
      <c r="A2" s="35"/>
      <c r="B2" s="35"/>
      <c r="C2" s="35"/>
      <c r="D2" s="35"/>
      <c r="E2" s="35"/>
      <c r="F2" s="35"/>
      <c r="G2" s="35"/>
    </row>
    <row r="3" spans="1:7" ht="15.6" x14ac:dyDescent="0.3">
      <c r="A3" s="35"/>
      <c r="B3" s="35"/>
      <c r="C3" s="35"/>
      <c r="D3" s="35"/>
      <c r="E3" s="35"/>
      <c r="F3" s="35"/>
      <c r="G3" s="35"/>
    </row>
    <row r="4" spans="1:7" x14ac:dyDescent="0.25">
      <c r="A4" s="134" t="s">
        <v>109</v>
      </c>
      <c r="B4" s="134"/>
      <c r="C4" s="134"/>
      <c r="D4" s="134"/>
      <c r="E4" s="134"/>
      <c r="F4" s="134"/>
      <c r="G4" s="134"/>
    </row>
    <row r="5" spans="1:7" ht="16.8" customHeight="1" x14ac:dyDescent="0.25">
      <c r="A5" s="134" t="s">
        <v>142</v>
      </c>
      <c r="B5" s="134"/>
      <c r="C5" s="134"/>
      <c r="D5" s="134"/>
      <c r="E5" s="134"/>
      <c r="F5" s="134"/>
      <c r="G5" s="134"/>
    </row>
    <row r="6" spans="1:7" ht="16.8" customHeight="1" x14ac:dyDescent="0.25">
      <c r="A6" s="36"/>
      <c r="B6" s="36"/>
      <c r="C6" s="105"/>
      <c r="D6" s="105"/>
      <c r="E6" s="144"/>
      <c r="F6" s="36"/>
      <c r="G6" s="36"/>
    </row>
    <row r="7" spans="1:7" ht="10.199999999999999" customHeight="1" thickBot="1" x14ac:dyDescent="0.3">
      <c r="A7" s="30"/>
      <c r="B7" s="30"/>
      <c r="C7" s="30"/>
      <c r="D7" s="30"/>
      <c r="E7" s="30"/>
      <c r="F7" s="30"/>
      <c r="G7" s="30"/>
    </row>
    <row r="8" spans="1:7" ht="16.2" thickBot="1" x14ac:dyDescent="0.35">
      <c r="A8" s="4" t="s">
        <v>0</v>
      </c>
      <c r="B8" s="5"/>
      <c r="C8" s="6"/>
      <c r="D8" s="7">
        <f>D10</f>
        <v>17432644</v>
      </c>
      <c r="E8" s="7">
        <f>E10</f>
        <v>19659713</v>
      </c>
      <c r="F8" s="7">
        <f>F10</f>
        <v>18988174.989999998</v>
      </c>
      <c r="G8" s="9">
        <f>SUM(F8/E8)</f>
        <v>0.9658419220056772</v>
      </c>
    </row>
    <row r="9" spans="1:7" ht="63.6" customHeight="1" x14ac:dyDescent="0.25">
      <c r="A9" s="138" t="s">
        <v>95</v>
      </c>
      <c r="B9" s="138"/>
      <c r="C9" s="138"/>
      <c r="D9" s="44" t="s">
        <v>144</v>
      </c>
      <c r="E9" s="44" t="s">
        <v>143</v>
      </c>
      <c r="F9" s="44" t="s">
        <v>1</v>
      </c>
      <c r="G9" s="8" t="s">
        <v>145</v>
      </c>
    </row>
    <row r="10" spans="1:7" x14ac:dyDescent="0.25">
      <c r="A10" s="24" t="s">
        <v>3</v>
      </c>
      <c r="B10" s="166" t="s">
        <v>75</v>
      </c>
      <c r="C10" s="167"/>
      <c r="D10" s="25">
        <f>SUM(D11,D49,D65,D122,D144,D155)</f>
        <v>17432644</v>
      </c>
      <c r="E10" s="25">
        <f>SUM(E11,E49,E65,E122,E144,E155)</f>
        <v>19659713</v>
      </c>
      <c r="F10" s="25">
        <f>SUM(F11,F49,F65,F122,F144,F155)</f>
        <v>18988174.989999998</v>
      </c>
      <c r="G10" s="43">
        <f t="shared" ref="G10:G84" si="0">IF(E10=0,0,(SUM(F10/E10)))</f>
        <v>0.9658419220056772</v>
      </c>
    </row>
    <row r="11" spans="1:7" x14ac:dyDescent="0.25">
      <c r="A11" s="74"/>
      <c r="B11" s="121" t="s">
        <v>89</v>
      </c>
      <c r="C11" s="122"/>
      <c r="D11" s="75">
        <f>SUM(D12,D24)</f>
        <v>6654596</v>
      </c>
      <c r="E11" s="75">
        <f>SUM(E12,E24)</f>
        <v>6704596</v>
      </c>
      <c r="F11" s="75">
        <f>SUM(F12,F24)</f>
        <v>6704568.7599999998</v>
      </c>
      <c r="G11" s="76">
        <f t="shared" si="0"/>
        <v>0.99999593711537571</v>
      </c>
    </row>
    <row r="12" spans="1:7" ht="22.8" customHeight="1" x14ac:dyDescent="0.25">
      <c r="A12" s="26" t="s">
        <v>2</v>
      </c>
      <c r="B12" s="124" t="s">
        <v>96</v>
      </c>
      <c r="C12" s="124"/>
      <c r="D12" s="27">
        <f>SUM(D17+D13)</f>
        <v>0</v>
      </c>
      <c r="E12" s="27">
        <f>SUM(E17+E13)</f>
        <v>50000</v>
      </c>
      <c r="F12" s="27">
        <f>SUM(F17+F13)</f>
        <v>50000</v>
      </c>
      <c r="G12" s="23">
        <f t="shared" si="0"/>
        <v>1</v>
      </c>
    </row>
    <row r="13" spans="1:7" ht="22.8" customHeight="1" x14ac:dyDescent="0.25">
      <c r="A13" s="53">
        <v>3</v>
      </c>
      <c r="B13" s="131" t="s">
        <v>22</v>
      </c>
      <c r="C13" s="132"/>
      <c r="D13" s="12">
        <f t="shared" ref="D13:F15" si="1">D14</f>
        <v>0</v>
      </c>
      <c r="E13" s="12">
        <f t="shared" si="1"/>
        <v>50000</v>
      </c>
      <c r="F13" s="12">
        <f t="shared" si="1"/>
        <v>50000</v>
      </c>
      <c r="G13" s="11">
        <f t="shared" si="0"/>
        <v>1</v>
      </c>
    </row>
    <row r="14" spans="1:7" ht="22.8" customHeight="1" x14ac:dyDescent="0.25">
      <c r="A14" s="53">
        <v>32</v>
      </c>
      <c r="B14" s="131" t="s">
        <v>27</v>
      </c>
      <c r="C14" s="132"/>
      <c r="D14" s="12">
        <f t="shared" si="1"/>
        <v>0</v>
      </c>
      <c r="E14" s="12">
        <f t="shared" si="1"/>
        <v>50000</v>
      </c>
      <c r="F14" s="12">
        <f t="shared" si="1"/>
        <v>50000</v>
      </c>
      <c r="G14" s="11">
        <f t="shared" si="0"/>
        <v>1</v>
      </c>
    </row>
    <row r="15" spans="1:7" ht="22.8" customHeight="1" x14ac:dyDescent="0.25">
      <c r="A15" s="60">
        <v>329</v>
      </c>
      <c r="B15" s="116" t="s">
        <v>31</v>
      </c>
      <c r="C15" s="117"/>
      <c r="D15" s="61">
        <f t="shared" si="1"/>
        <v>0</v>
      </c>
      <c r="E15" s="61">
        <f t="shared" si="1"/>
        <v>50000</v>
      </c>
      <c r="F15" s="61">
        <f t="shared" si="1"/>
        <v>50000</v>
      </c>
      <c r="G15" s="62">
        <f t="shared" si="0"/>
        <v>1</v>
      </c>
    </row>
    <row r="16" spans="1:7" ht="22.8" customHeight="1" x14ac:dyDescent="0.25">
      <c r="A16" s="54">
        <v>3299</v>
      </c>
      <c r="B16" s="147" t="s">
        <v>31</v>
      </c>
      <c r="C16" s="148"/>
      <c r="D16" s="13">
        <v>0</v>
      </c>
      <c r="E16" s="13">
        <v>50000</v>
      </c>
      <c r="F16" s="13">
        <v>50000</v>
      </c>
      <c r="G16" s="14">
        <f t="shared" si="0"/>
        <v>1</v>
      </c>
    </row>
    <row r="17" spans="1:7" x14ac:dyDescent="0.25">
      <c r="A17" s="16">
        <v>4</v>
      </c>
      <c r="B17" s="127" t="s">
        <v>19</v>
      </c>
      <c r="C17" s="128"/>
      <c r="D17" s="12">
        <f>SUM(D18+D21)</f>
        <v>0</v>
      </c>
      <c r="E17" s="12">
        <f>SUM(E18+E21)</f>
        <v>0</v>
      </c>
      <c r="F17" s="12">
        <f>SUM(F18+F21)</f>
        <v>0</v>
      </c>
      <c r="G17" s="11">
        <f t="shared" si="0"/>
        <v>0</v>
      </c>
    </row>
    <row r="18" spans="1:7" x14ac:dyDescent="0.25">
      <c r="A18" s="16">
        <v>42</v>
      </c>
      <c r="B18" s="129" t="s">
        <v>20</v>
      </c>
      <c r="C18" s="129"/>
      <c r="D18" s="12">
        <f t="shared" ref="D18:F18" si="2">SUM(D19)</f>
        <v>0</v>
      </c>
      <c r="E18" s="12">
        <f t="shared" si="2"/>
        <v>0</v>
      </c>
      <c r="F18" s="12">
        <f t="shared" si="2"/>
        <v>0</v>
      </c>
      <c r="G18" s="11">
        <f t="shared" si="0"/>
        <v>0</v>
      </c>
    </row>
    <row r="19" spans="1:7" x14ac:dyDescent="0.25">
      <c r="A19" s="31">
        <v>426</v>
      </c>
      <c r="B19" s="165" t="s">
        <v>35</v>
      </c>
      <c r="C19" s="165"/>
      <c r="D19" s="32">
        <f>SUM(D20:D20)</f>
        <v>0</v>
      </c>
      <c r="E19" s="32">
        <f>SUM(E20:E20)</f>
        <v>0</v>
      </c>
      <c r="F19" s="32">
        <f>SUM(F20:F20)</f>
        <v>0</v>
      </c>
      <c r="G19" s="33">
        <f t="shared" si="0"/>
        <v>0</v>
      </c>
    </row>
    <row r="20" spans="1:7" x14ac:dyDescent="0.25">
      <c r="A20" s="17">
        <v>4264</v>
      </c>
      <c r="B20" s="114" t="s">
        <v>88</v>
      </c>
      <c r="C20" s="115"/>
      <c r="D20" s="13"/>
      <c r="E20" s="13">
        <v>0</v>
      </c>
      <c r="F20" s="13">
        <v>0</v>
      </c>
      <c r="G20" s="14">
        <f t="shared" si="0"/>
        <v>0</v>
      </c>
    </row>
    <row r="21" spans="1:7" x14ac:dyDescent="0.25">
      <c r="A21" s="17">
        <v>45</v>
      </c>
      <c r="B21" s="114" t="s">
        <v>86</v>
      </c>
      <c r="C21" s="145"/>
      <c r="D21" s="13">
        <v>0</v>
      </c>
      <c r="E21" s="13">
        <v>0</v>
      </c>
      <c r="F21" s="13">
        <f>F22</f>
        <v>0</v>
      </c>
      <c r="G21" s="14">
        <f t="shared" si="0"/>
        <v>0</v>
      </c>
    </row>
    <row r="22" spans="1:7" x14ac:dyDescent="0.25">
      <c r="A22" s="63">
        <v>451</v>
      </c>
      <c r="B22" s="116" t="s">
        <v>87</v>
      </c>
      <c r="C22" s="160"/>
      <c r="D22" s="61">
        <f>D23</f>
        <v>0</v>
      </c>
      <c r="E22" s="61">
        <f>E23</f>
        <v>0</v>
      </c>
      <c r="F22" s="61">
        <f>F23</f>
        <v>0</v>
      </c>
      <c r="G22" s="62">
        <f t="shared" si="0"/>
        <v>0</v>
      </c>
    </row>
    <row r="23" spans="1:7" x14ac:dyDescent="0.25">
      <c r="A23" s="17">
        <v>4511</v>
      </c>
      <c r="B23" s="114" t="s">
        <v>87</v>
      </c>
      <c r="C23" s="145"/>
      <c r="D23" s="13"/>
      <c r="E23" s="13">
        <v>0</v>
      </c>
      <c r="F23" s="13">
        <v>0</v>
      </c>
      <c r="G23" s="14">
        <f t="shared" si="0"/>
        <v>0</v>
      </c>
    </row>
    <row r="24" spans="1:7" ht="20.399999999999999" x14ac:dyDescent="0.25">
      <c r="A24" s="26" t="s">
        <v>2</v>
      </c>
      <c r="B24" s="124" t="s">
        <v>100</v>
      </c>
      <c r="C24" s="124"/>
      <c r="D24" s="27">
        <f>SUM(D25,D38)</f>
        <v>6654596</v>
      </c>
      <c r="E24" s="27">
        <f>SUM(E25,E38)</f>
        <v>6654596</v>
      </c>
      <c r="F24" s="27">
        <f>SUM(F25,F38)</f>
        <v>6654568.7599999998</v>
      </c>
      <c r="G24" s="23">
        <f t="shared" si="0"/>
        <v>0.99999590658846904</v>
      </c>
    </row>
    <row r="25" spans="1:7" x14ac:dyDescent="0.25">
      <c r="A25" s="16">
        <v>3</v>
      </c>
      <c r="B25" s="131" t="s">
        <v>22</v>
      </c>
      <c r="C25" s="132"/>
      <c r="D25" s="10">
        <f>SUM(D26,D31)</f>
        <v>5824570</v>
      </c>
      <c r="E25" s="10">
        <f>SUM(E26,E31)</f>
        <v>5976375</v>
      </c>
      <c r="F25" s="10">
        <f>SUM(F26,F31)</f>
        <v>5976375</v>
      </c>
      <c r="G25" s="11">
        <f t="shared" si="0"/>
        <v>1</v>
      </c>
    </row>
    <row r="26" spans="1:7" x14ac:dyDescent="0.25">
      <c r="A26" s="16">
        <v>31</v>
      </c>
      <c r="B26" s="131" t="s">
        <v>23</v>
      </c>
      <c r="C26" s="132"/>
      <c r="D26" s="10">
        <f>SUM(D27,D29)</f>
        <v>5088378</v>
      </c>
      <c r="E26" s="10">
        <f>SUM(E27,E29)</f>
        <v>5254308</v>
      </c>
      <c r="F26" s="10">
        <f>SUM(F27,F29)</f>
        <v>5254308</v>
      </c>
      <c r="G26" s="11">
        <f t="shared" si="0"/>
        <v>1</v>
      </c>
    </row>
    <row r="27" spans="1:7" x14ac:dyDescent="0.25">
      <c r="A27" s="63">
        <v>311</v>
      </c>
      <c r="B27" s="118" t="s">
        <v>24</v>
      </c>
      <c r="C27" s="118"/>
      <c r="D27" s="64">
        <f>SUM(D28)</f>
        <v>4748700</v>
      </c>
      <c r="E27" s="64">
        <f>SUM(E28)</f>
        <v>4914630</v>
      </c>
      <c r="F27" s="64">
        <f>SUM(F28)</f>
        <v>4914630</v>
      </c>
      <c r="G27" s="62">
        <f t="shared" si="0"/>
        <v>1</v>
      </c>
    </row>
    <row r="28" spans="1:7" x14ac:dyDescent="0.25">
      <c r="A28" s="17">
        <v>3111</v>
      </c>
      <c r="B28" s="114" t="s">
        <v>46</v>
      </c>
      <c r="C28" s="115"/>
      <c r="D28" s="15">
        <v>4748700</v>
      </c>
      <c r="E28" s="15">
        <v>4914630</v>
      </c>
      <c r="F28" s="15">
        <v>4914630</v>
      </c>
      <c r="G28" s="14">
        <f t="shared" si="0"/>
        <v>1</v>
      </c>
    </row>
    <row r="29" spans="1:7" x14ac:dyDescent="0.25">
      <c r="A29" s="63">
        <v>313</v>
      </c>
      <c r="B29" s="116" t="s">
        <v>82</v>
      </c>
      <c r="C29" s="160"/>
      <c r="D29" s="64">
        <f>SUM(D30)</f>
        <v>339678</v>
      </c>
      <c r="E29" s="64">
        <f>SUM(E30)</f>
        <v>339678</v>
      </c>
      <c r="F29" s="64">
        <f>SUM(F30)</f>
        <v>339678</v>
      </c>
      <c r="G29" s="62">
        <f t="shared" si="0"/>
        <v>1</v>
      </c>
    </row>
    <row r="30" spans="1:7" x14ac:dyDescent="0.25">
      <c r="A30" s="17">
        <v>3132</v>
      </c>
      <c r="B30" s="114" t="s">
        <v>83</v>
      </c>
      <c r="C30" s="145"/>
      <c r="D30" s="15">
        <v>339678</v>
      </c>
      <c r="E30" s="15">
        <v>339678</v>
      </c>
      <c r="F30" s="15">
        <v>339678</v>
      </c>
      <c r="G30" s="14">
        <f t="shared" si="0"/>
        <v>1</v>
      </c>
    </row>
    <row r="31" spans="1:7" x14ac:dyDescent="0.25">
      <c r="A31" s="16">
        <v>32</v>
      </c>
      <c r="B31" s="131" t="s">
        <v>27</v>
      </c>
      <c r="C31" s="161"/>
      <c r="D31" s="10">
        <f>D32+D34+D36</f>
        <v>736192</v>
      </c>
      <c r="E31" s="10">
        <f>E32+E34+E36</f>
        <v>722067</v>
      </c>
      <c r="F31" s="10">
        <f>F32+F34+F36</f>
        <v>722067</v>
      </c>
      <c r="G31" s="11">
        <f t="shared" si="0"/>
        <v>1</v>
      </c>
    </row>
    <row r="32" spans="1:7" x14ac:dyDescent="0.25">
      <c r="A32" s="63">
        <v>322</v>
      </c>
      <c r="B32" s="116" t="s">
        <v>29</v>
      </c>
      <c r="C32" s="160"/>
      <c r="D32" s="64">
        <f>SUM(D33)</f>
        <v>500000</v>
      </c>
      <c r="E32" s="64">
        <f>SUM(E33)</f>
        <v>500000</v>
      </c>
      <c r="F32" s="64">
        <f>SUM(F33)</f>
        <v>500000</v>
      </c>
      <c r="G32" s="62">
        <f t="shared" si="0"/>
        <v>1</v>
      </c>
    </row>
    <row r="33" spans="1:7" x14ac:dyDescent="0.25">
      <c r="A33" s="17">
        <v>3223</v>
      </c>
      <c r="B33" s="114" t="s">
        <v>54</v>
      </c>
      <c r="C33" s="145"/>
      <c r="D33" s="15">
        <v>500000</v>
      </c>
      <c r="E33" s="15">
        <v>500000</v>
      </c>
      <c r="F33" s="15">
        <v>500000</v>
      </c>
      <c r="G33" s="14">
        <f t="shared" si="0"/>
        <v>1</v>
      </c>
    </row>
    <row r="34" spans="1:7" x14ac:dyDescent="0.25">
      <c r="A34" s="63">
        <v>323</v>
      </c>
      <c r="B34" s="116" t="s">
        <v>30</v>
      </c>
      <c r="C34" s="160"/>
      <c r="D34" s="64">
        <f>SUM(D35)</f>
        <v>200000</v>
      </c>
      <c r="E34" s="64">
        <f>SUM(E35)</f>
        <v>185875</v>
      </c>
      <c r="F34" s="64">
        <f>SUM(F35)</f>
        <v>185875</v>
      </c>
      <c r="G34" s="62">
        <f t="shared" si="0"/>
        <v>1</v>
      </c>
    </row>
    <row r="35" spans="1:7" x14ac:dyDescent="0.25">
      <c r="A35" s="17">
        <v>3232</v>
      </c>
      <c r="B35" s="114" t="s">
        <v>59</v>
      </c>
      <c r="C35" s="145"/>
      <c r="D35" s="15">
        <v>200000</v>
      </c>
      <c r="E35" s="15">
        <v>185875</v>
      </c>
      <c r="F35" s="15">
        <v>185875</v>
      </c>
      <c r="G35" s="14">
        <f t="shared" si="0"/>
        <v>1</v>
      </c>
    </row>
    <row r="36" spans="1:7" x14ac:dyDescent="0.25">
      <c r="A36" s="63">
        <v>329</v>
      </c>
      <c r="B36" s="116" t="s">
        <v>31</v>
      </c>
      <c r="C36" s="160"/>
      <c r="D36" s="64">
        <f>SUM(D37)</f>
        <v>36192</v>
      </c>
      <c r="E36" s="64">
        <f>SUM(E37)</f>
        <v>36192</v>
      </c>
      <c r="F36" s="64">
        <f>SUM(F37)</f>
        <v>36192</v>
      </c>
      <c r="G36" s="62">
        <f t="shared" si="0"/>
        <v>1</v>
      </c>
    </row>
    <row r="37" spans="1:7" x14ac:dyDescent="0.25">
      <c r="A37" s="17">
        <v>3291</v>
      </c>
      <c r="B37" s="114" t="s">
        <v>84</v>
      </c>
      <c r="C37" s="145"/>
      <c r="D37" s="15">
        <v>36192</v>
      </c>
      <c r="E37" s="15">
        <v>36192</v>
      </c>
      <c r="F37" s="15">
        <v>36192</v>
      </c>
      <c r="G37" s="14">
        <f t="shared" si="0"/>
        <v>1</v>
      </c>
    </row>
    <row r="38" spans="1:7" x14ac:dyDescent="0.25">
      <c r="A38" s="16">
        <v>4</v>
      </c>
      <c r="B38" s="131" t="s">
        <v>19</v>
      </c>
      <c r="C38" s="161"/>
      <c r="D38" s="10">
        <f>D39+D46</f>
        <v>830026</v>
      </c>
      <c r="E38" s="10">
        <f>E39+E46</f>
        <v>678221</v>
      </c>
      <c r="F38" s="10">
        <f>F39+F46</f>
        <v>678193.76</v>
      </c>
      <c r="G38" s="14">
        <f t="shared" si="0"/>
        <v>0.99995983610062211</v>
      </c>
    </row>
    <row r="39" spans="1:7" x14ac:dyDescent="0.25">
      <c r="A39" s="16">
        <v>42</v>
      </c>
      <c r="B39" s="131" t="s">
        <v>20</v>
      </c>
      <c r="C39" s="161"/>
      <c r="D39" s="10">
        <f>D40</f>
        <v>211276</v>
      </c>
      <c r="E39" s="10">
        <f>E40</f>
        <v>197526</v>
      </c>
      <c r="F39" s="10">
        <f>F40</f>
        <v>197500</v>
      </c>
      <c r="G39" s="14">
        <f t="shared" si="0"/>
        <v>0.99986837175865451</v>
      </c>
    </row>
    <row r="40" spans="1:7" x14ac:dyDescent="0.25">
      <c r="A40" s="63">
        <v>422</v>
      </c>
      <c r="B40" s="116" t="s">
        <v>21</v>
      </c>
      <c r="C40" s="160"/>
      <c r="D40" s="64">
        <f>SUM(D41:D45)</f>
        <v>211276</v>
      </c>
      <c r="E40" s="64">
        <f>SUM(E41:E45)</f>
        <v>197526</v>
      </c>
      <c r="F40" s="64">
        <f>SUM(F41:F45)</f>
        <v>197500</v>
      </c>
      <c r="G40" s="62">
        <f t="shared" si="0"/>
        <v>0.99986837175865451</v>
      </c>
    </row>
    <row r="41" spans="1:7" x14ac:dyDescent="0.25">
      <c r="A41" s="17">
        <v>4221</v>
      </c>
      <c r="B41" s="114" t="s">
        <v>44</v>
      </c>
      <c r="C41" s="145"/>
      <c r="D41" s="15">
        <v>17026</v>
      </c>
      <c r="E41" s="15">
        <v>18385</v>
      </c>
      <c r="F41" s="15">
        <v>18383.75</v>
      </c>
      <c r="G41" s="14">
        <f t="shared" si="0"/>
        <v>0.99993200979059016</v>
      </c>
    </row>
    <row r="42" spans="1:7" x14ac:dyDescent="0.25">
      <c r="A42" s="17">
        <v>4222</v>
      </c>
      <c r="B42" s="114" t="s">
        <v>73</v>
      </c>
      <c r="C42" s="145"/>
      <c r="D42" s="15">
        <v>0</v>
      </c>
      <c r="E42" s="15">
        <v>0</v>
      </c>
      <c r="F42" s="15">
        <v>0</v>
      </c>
      <c r="G42" s="14">
        <f t="shared" si="0"/>
        <v>0</v>
      </c>
    </row>
    <row r="43" spans="1:7" x14ac:dyDescent="0.25">
      <c r="A43" s="17">
        <v>4223</v>
      </c>
      <c r="B43" s="114" t="s">
        <v>45</v>
      </c>
      <c r="C43" s="145"/>
      <c r="D43" s="15">
        <v>0</v>
      </c>
      <c r="E43" s="15">
        <v>14125</v>
      </c>
      <c r="F43" s="15">
        <v>14125</v>
      </c>
      <c r="G43" s="14">
        <f t="shared" si="0"/>
        <v>1</v>
      </c>
    </row>
    <row r="44" spans="1:7" x14ac:dyDescent="0.25">
      <c r="A44" s="17">
        <v>4224</v>
      </c>
      <c r="B44" s="114" t="s">
        <v>111</v>
      </c>
      <c r="C44" s="145"/>
      <c r="D44" s="15">
        <v>0</v>
      </c>
      <c r="E44" s="15">
        <v>124376</v>
      </c>
      <c r="F44" s="15">
        <v>124362.5</v>
      </c>
      <c r="G44" s="14">
        <f t="shared" si="0"/>
        <v>0.99989145815913039</v>
      </c>
    </row>
    <row r="45" spans="1:7" x14ac:dyDescent="0.25">
      <c r="A45" s="17">
        <v>4227</v>
      </c>
      <c r="B45" s="114" t="s">
        <v>85</v>
      </c>
      <c r="C45" s="145"/>
      <c r="D45" s="15">
        <v>194250</v>
      </c>
      <c r="E45" s="15">
        <v>40640</v>
      </c>
      <c r="F45" s="15">
        <v>40628.75</v>
      </c>
      <c r="G45" s="14">
        <f t="shared" si="0"/>
        <v>0.99972317913385822</v>
      </c>
    </row>
    <row r="46" spans="1:7" x14ac:dyDescent="0.25">
      <c r="A46" s="16">
        <v>45</v>
      </c>
      <c r="B46" s="131" t="s">
        <v>86</v>
      </c>
      <c r="C46" s="161"/>
      <c r="D46" s="10">
        <f t="shared" ref="D46:F47" si="3">D47</f>
        <v>618750</v>
      </c>
      <c r="E46" s="10">
        <f t="shared" si="3"/>
        <v>480695</v>
      </c>
      <c r="F46" s="10">
        <f t="shared" si="3"/>
        <v>480693.76000000001</v>
      </c>
      <c r="G46" s="11">
        <f t="shared" si="0"/>
        <v>0.99999742040171002</v>
      </c>
    </row>
    <row r="47" spans="1:7" x14ac:dyDescent="0.25">
      <c r="A47" s="65">
        <v>451</v>
      </c>
      <c r="B47" s="162" t="s">
        <v>87</v>
      </c>
      <c r="C47" s="163"/>
      <c r="D47" s="25">
        <f t="shared" si="3"/>
        <v>618750</v>
      </c>
      <c r="E47" s="25">
        <f t="shared" si="3"/>
        <v>480695</v>
      </c>
      <c r="F47" s="25">
        <f t="shared" si="3"/>
        <v>480693.76000000001</v>
      </c>
      <c r="G47" s="43">
        <f t="shared" si="0"/>
        <v>0.99999742040171002</v>
      </c>
    </row>
    <row r="48" spans="1:7" x14ac:dyDescent="0.25">
      <c r="A48" s="17">
        <v>4511</v>
      </c>
      <c r="B48" s="114" t="s">
        <v>87</v>
      </c>
      <c r="C48" s="145"/>
      <c r="D48" s="15">
        <v>618750</v>
      </c>
      <c r="E48" s="15">
        <v>480695</v>
      </c>
      <c r="F48" s="15">
        <v>480693.76000000001</v>
      </c>
      <c r="G48" s="14">
        <f t="shared" si="0"/>
        <v>0.99999742040171002</v>
      </c>
    </row>
    <row r="49" spans="1:15" x14ac:dyDescent="0.25">
      <c r="A49" s="74"/>
      <c r="B49" s="121" t="s">
        <v>34</v>
      </c>
      <c r="C49" s="122"/>
      <c r="D49" s="75">
        <f t="shared" ref="D49:F50" si="4">SUM(D50)</f>
        <v>24048</v>
      </c>
      <c r="E49" s="75">
        <f t="shared" si="4"/>
        <v>120157</v>
      </c>
      <c r="F49" s="75">
        <f t="shared" si="4"/>
        <v>81800</v>
      </c>
      <c r="G49" s="76">
        <f t="shared" si="0"/>
        <v>0.68077598475328116</v>
      </c>
    </row>
    <row r="50" spans="1:15" ht="20.399999999999999" x14ac:dyDescent="0.25">
      <c r="A50" s="26" t="s">
        <v>2</v>
      </c>
      <c r="B50" s="124" t="s">
        <v>101</v>
      </c>
      <c r="C50" s="124"/>
      <c r="D50" s="27">
        <f t="shared" si="4"/>
        <v>24048</v>
      </c>
      <c r="E50" s="27">
        <f t="shared" si="4"/>
        <v>120157</v>
      </c>
      <c r="F50" s="27">
        <f t="shared" si="4"/>
        <v>81800</v>
      </c>
      <c r="G50" s="23">
        <f t="shared" si="0"/>
        <v>0.68077598475328116</v>
      </c>
    </row>
    <row r="51" spans="1:15" x14ac:dyDescent="0.25">
      <c r="A51" s="16">
        <v>3</v>
      </c>
      <c r="B51" s="127" t="s">
        <v>22</v>
      </c>
      <c r="C51" s="128"/>
      <c r="D51" s="12">
        <f>SUM(D52,D57)</f>
        <v>24048</v>
      </c>
      <c r="E51" s="12">
        <f>SUM(E52,E57)</f>
        <v>120157</v>
      </c>
      <c r="F51" s="12">
        <f>SUM(F52,F57)</f>
        <v>81800</v>
      </c>
      <c r="G51" s="11">
        <f t="shared" si="0"/>
        <v>0.68077598475328116</v>
      </c>
    </row>
    <row r="52" spans="1:15" x14ac:dyDescent="0.25">
      <c r="A52" s="16">
        <v>31</v>
      </c>
      <c r="B52" s="127" t="s">
        <v>23</v>
      </c>
      <c r="C52" s="146"/>
      <c r="D52" s="12">
        <f>SUM(D53,D55)</f>
        <v>0</v>
      </c>
      <c r="E52" s="12">
        <f>SUM(E53,E55)</f>
        <v>22600</v>
      </c>
      <c r="F52" s="12">
        <f>SUM(F53,F55)</f>
        <v>22600</v>
      </c>
      <c r="G52" s="11">
        <f t="shared" si="0"/>
        <v>1</v>
      </c>
    </row>
    <row r="53" spans="1:15" x14ac:dyDescent="0.25">
      <c r="A53" s="65">
        <v>311</v>
      </c>
      <c r="B53" s="162" t="s">
        <v>115</v>
      </c>
      <c r="C53" s="160"/>
      <c r="D53" s="66">
        <f>SUM(D54)</f>
        <v>0</v>
      </c>
      <c r="E53" s="66">
        <f>SUM(E54)</f>
        <v>13000</v>
      </c>
      <c r="F53" s="66">
        <f>SUM(F54)</f>
        <v>13000</v>
      </c>
      <c r="G53" s="43">
        <f t="shared" si="0"/>
        <v>1</v>
      </c>
    </row>
    <row r="54" spans="1:15" x14ac:dyDescent="0.25">
      <c r="A54" s="17">
        <v>3111</v>
      </c>
      <c r="B54" s="114" t="s">
        <v>46</v>
      </c>
      <c r="C54" s="145"/>
      <c r="D54" s="13">
        <v>0</v>
      </c>
      <c r="E54" s="13">
        <v>13000</v>
      </c>
      <c r="F54" s="13">
        <v>13000</v>
      </c>
      <c r="G54" s="14">
        <f t="shared" si="0"/>
        <v>1</v>
      </c>
    </row>
    <row r="55" spans="1:15" x14ac:dyDescent="0.25">
      <c r="A55" s="65">
        <v>312</v>
      </c>
      <c r="B55" s="67" t="s">
        <v>25</v>
      </c>
      <c r="C55" s="84"/>
      <c r="D55" s="66">
        <f>SUM(D56)</f>
        <v>0</v>
      </c>
      <c r="E55" s="66">
        <f>SUM(E56)</f>
        <v>9600</v>
      </c>
      <c r="F55" s="66">
        <f>SUM(F56)</f>
        <v>9600</v>
      </c>
      <c r="G55" s="43">
        <f t="shared" si="0"/>
        <v>1</v>
      </c>
    </row>
    <row r="56" spans="1:15" x14ac:dyDescent="0.25">
      <c r="A56" s="17">
        <v>3121</v>
      </c>
      <c r="B56" s="114" t="s">
        <v>25</v>
      </c>
      <c r="C56" s="145"/>
      <c r="D56" s="13">
        <v>0</v>
      </c>
      <c r="E56" s="13">
        <v>9600</v>
      </c>
      <c r="F56" s="13">
        <v>9600</v>
      </c>
      <c r="G56" s="14">
        <f t="shared" si="0"/>
        <v>1</v>
      </c>
    </row>
    <row r="57" spans="1:15" x14ac:dyDescent="0.25">
      <c r="A57" s="16">
        <v>32</v>
      </c>
      <c r="B57" s="129" t="s">
        <v>27</v>
      </c>
      <c r="C57" s="129"/>
      <c r="D57" s="12">
        <f>SUM(D58,D62)</f>
        <v>24048</v>
      </c>
      <c r="E57" s="12">
        <f>SUM(E58,E62)</f>
        <v>97557</v>
      </c>
      <c r="F57" s="12">
        <f>SUM(F58,F62)</f>
        <v>59200</v>
      </c>
      <c r="G57" s="11">
        <f t="shared" si="0"/>
        <v>0.60682472810767041</v>
      </c>
    </row>
    <row r="58" spans="1:15" x14ac:dyDescent="0.25">
      <c r="A58" s="65">
        <v>322</v>
      </c>
      <c r="B58" s="169" t="s">
        <v>29</v>
      </c>
      <c r="C58" s="169"/>
      <c r="D58" s="66">
        <f>SUM(D59:D61)</f>
        <v>20808</v>
      </c>
      <c r="E58" s="66">
        <f t="shared" ref="E58:F58" si="5">SUM(E59:E61)</f>
        <v>55960</v>
      </c>
      <c r="F58" s="66">
        <f t="shared" si="5"/>
        <v>55960</v>
      </c>
      <c r="G58" s="43">
        <f t="shared" si="0"/>
        <v>1</v>
      </c>
    </row>
    <row r="59" spans="1:15" x14ac:dyDescent="0.25">
      <c r="A59" s="17">
        <v>3222</v>
      </c>
      <c r="B59" s="114" t="s">
        <v>53</v>
      </c>
      <c r="C59" s="115"/>
      <c r="D59" s="13">
        <v>0</v>
      </c>
      <c r="E59" s="13">
        <v>45000</v>
      </c>
      <c r="F59" s="13">
        <v>45000</v>
      </c>
      <c r="G59" s="14">
        <f t="shared" si="0"/>
        <v>1</v>
      </c>
      <c r="O59" s="1" t="s">
        <v>93</v>
      </c>
    </row>
    <row r="60" spans="1:15" x14ac:dyDescent="0.25">
      <c r="A60" s="17">
        <v>3223</v>
      </c>
      <c r="B60" s="114" t="s">
        <v>54</v>
      </c>
      <c r="C60" s="145"/>
      <c r="D60" s="13">
        <v>4440</v>
      </c>
      <c r="E60" s="13">
        <v>10960</v>
      </c>
      <c r="F60" s="13">
        <v>10960</v>
      </c>
      <c r="G60" s="14">
        <f t="shared" si="0"/>
        <v>1</v>
      </c>
    </row>
    <row r="61" spans="1:15" x14ac:dyDescent="0.25">
      <c r="A61" s="17">
        <v>3225</v>
      </c>
      <c r="B61" s="94" t="s">
        <v>92</v>
      </c>
      <c r="C61" s="96"/>
      <c r="D61" s="13">
        <v>16368</v>
      </c>
      <c r="E61" s="13"/>
      <c r="F61" s="13"/>
      <c r="G61" s="14">
        <f t="shared" si="0"/>
        <v>0</v>
      </c>
    </row>
    <row r="62" spans="1:15" x14ac:dyDescent="0.25">
      <c r="A62" s="65">
        <v>323</v>
      </c>
      <c r="B62" s="67" t="s">
        <v>30</v>
      </c>
      <c r="C62" s="68"/>
      <c r="D62" s="66">
        <f>D63+D64</f>
        <v>3240</v>
      </c>
      <c r="E62" s="66">
        <f>E63+E64</f>
        <v>41597</v>
      </c>
      <c r="F62" s="66">
        <f>F63+F64</f>
        <v>3240</v>
      </c>
      <c r="G62" s="43">
        <f t="shared" si="0"/>
        <v>7.7890232468687648E-2</v>
      </c>
    </row>
    <row r="63" spans="1:15" x14ac:dyDescent="0.25">
      <c r="A63" s="17">
        <v>3232</v>
      </c>
      <c r="B63" s="114" t="s">
        <v>59</v>
      </c>
      <c r="C63" s="145"/>
      <c r="D63" s="13">
        <v>0</v>
      </c>
      <c r="E63" s="13">
        <v>38357</v>
      </c>
      <c r="F63" s="13">
        <v>0</v>
      </c>
      <c r="G63" s="14">
        <f t="shared" si="0"/>
        <v>0</v>
      </c>
    </row>
    <row r="64" spans="1:15" x14ac:dyDescent="0.25">
      <c r="A64" s="17">
        <v>3234</v>
      </c>
      <c r="B64" s="114" t="s">
        <v>61</v>
      </c>
      <c r="C64" s="145"/>
      <c r="D64" s="13">
        <v>3240</v>
      </c>
      <c r="E64" s="13">
        <v>3240</v>
      </c>
      <c r="F64" s="13">
        <v>3240</v>
      </c>
      <c r="G64" s="14">
        <f t="shared" si="0"/>
        <v>1</v>
      </c>
    </row>
    <row r="65" spans="1:7" s="19" customFormat="1" x14ac:dyDescent="0.3">
      <c r="A65" s="74"/>
      <c r="B65" s="121" t="s">
        <v>8</v>
      </c>
      <c r="C65" s="122"/>
      <c r="D65" s="75">
        <f>SUM(D66)</f>
        <v>10754000</v>
      </c>
      <c r="E65" s="75">
        <f>SUM(E66)</f>
        <v>12691789</v>
      </c>
      <c r="F65" s="75">
        <f>SUM(F66)</f>
        <v>12058710.18</v>
      </c>
      <c r="G65" s="76">
        <f t="shared" si="0"/>
        <v>0.95011902419745553</v>
      </c>
    </row>
    <row r="66" spans="1:7" ht="20.399999999999999" x14ac:dyDescent="0.25">
      <c r="A66" s="26" t="s">
        <v>2</v>
      </c>
      <c r="B66" s="124" t="s">
        <v>97</v>
      </c>
      <c r="C66" s="124"/>
      <c r="D66" s="27">
        <f>SUM(D67,D116)</f>
        <v>10754000</v>
      </c>
      <c r="E66" s="27">
        <f>SUM(E67,E116)</f>
        <v>12691789</v>
      </c>
      <c r="F66" s="27">
        <f>SUM(F67,F116)</f>
        <v>12058710.18</v>
      </c>
      <c r="G66" s="23">
        <f t="shared" si="0"/>
        <v>0.95011902419745553</v>
      </c>
    </row>
    <row r="67" spans="1:7" ht="16.8" customHeight="1" x14ac:dyDescent="0.25">
      <c r="A67" s="16">
        <v>3</v>
      </c>
      <c r="B67" s="127" t="s">
        <v>22</v>
      </c>
      <c r="C67" s="128"/>
      <c r="D67" s="12">
        <f>SUM(D68+D79+D109+D113)</f>
        <v>10754000</v>
      </c>
      <c r="E67" s="12">
        <f>SUM(E68+E79+E109+E113)</f>
        <v>12504408</v>
      </c>
      <c r="F67" s="12">
        <f>SUM(F68+F79+F109+F113)</f>
        <v>11871329.48</v>
      </c>
      <c r="G67" s="11">
        <f t="shared" si="0"/>
        <v>0.94937157200884681</v>
      </c>
    </row>
    <row r="68" spans="1:7" x14ac:dyDescent="0.25">
      <c r="A68" s="16">
        <v>31</v>
      </c>
      <c r="B68" s="129" t="s">
        <v>23</v>
      </c>
      <c r="C68" s="129"/>
      <c r="D68" s="12">
        <f>SUM(D69+D73+D75)</f>
        <v>4341622</v>
      </c>
      <c r="E68" s="12">
        <f>SUM(E69+E73+E75)</f>
        <v>5230822</v>
      </c>
      <c r="F68" s="12">
        <f>SUM(F69+F73+F75)</f>
        <v>5116286.88</v>
      </c>
      <c r="G68" s="11">
        <f t="shared" si="0"/>
        <v>0.97810380089400861</v>
      </c>
    </row>
    <row r="69" spans="1:7" x14ac:dyDescent="0.25">
      <c r="A69" s="63">
        <v>311</v>
      </c>
      <c r="B69" s="118" t="s">
        <v>24</v>
      </c>
      <c r="C69" s="118"/>
      <c r="D69" s="61">
        <f>SUM(D70:D72)</f>
        <v>2836720</v>
      </c>
      <c r="E69" s="61">
        <f>SUM(E70:E72)</f>
        <v>3571520</v>
      </c>
      <c r="F69" s="61">
        <f>SUM(F70:F72)</f>
        <v>3490350.09</v>
      </c>
      <c r="G69" s="62">
        <f t="shared" si="0"/>
        <v>0.97727300701102049</v>
      </c>
    </row>
    <row r="70" spans="1:7" x14ac:dyDescent="0.25">
      <c r="A70" s="17">
        <v>3111</v>
      </c>
      <c r="B70" s="114" t="s">
        <v>46</v>
      </c>
      <c r="C70" s="115"/>
      <c r="D70" s="13">
        <v>1306720</v>
      </c>
      <c r="E70" s="13">
        <v>1961520</v>
      </c>
      <c r="F70" s="13">
        <v>1906283.13</v>
      </c>
      <c r="G70" s="14">
        <f t="shared" si="0"/>
        <v>0.97183976202128952</v>
      </c>
    </row>
    <row r="71" spans="1:7" x14ac:dyDescent="0.25">
      <c r="A71" s="17">
        <v>3113</v>
      </c>
      <c r="B71" s="114" t="s">
        <v>79</v>
      </c>
      <c r="C71" s="145"/>
      <c r="D71" s="13">
        <v>30000</v>
      </c>
      <c r="E71" s="13">
        <v>65000</v>
      </c>
      <c r="F71" s="13">
        <v>58920.68</v>
      </c>
      <c r="G71" s="14">
        <f t="shared" si="0"/>
        <v>0.90647200000000006</v>
      </c>
    </row>
    <row r="72" spans="1:7" x14ac:dyDescent="0.25">
      <c r="A72" s="17">
        <v>3114</v>
      </c>
      <c r="B72" s="114" t="s">
        <v>47</v>
      </c>
      <c r="C72" s="115"/>
      <c r="D72" s="13">
        <v>1500000</v>
      </c>
      <c r="E72" s="13">
        <v>1545000</v>
      </c>
      <c r="F72" s="13">
        <v>1525146.28</v>
      </c>
      <c r="G72" s="14">
        <f t="shared" si="0"/>
        <v>0.98714969579288026</v>
      </c>
    </row>
    <row r="73" spans="1:7" x14ac:dyDescent="0.25">
      <c r="A73" s="63">
        <v>312</v>
      </c>
      <c r="B73" s="118" t="s">
        <v>25</v>
      </c>
      <c r="C73" s="118"/>
      <c r="D73" s="64">
        <f>SUM(D74)</f>
        <v>458000</v>
      </c>
      <c r="E73" s="64">
        <f>SUM(E74)</f>
        <v>598300</v>
      </c>
      <c r="F73" s="64">
        <f>SUM(F74)</f>
        <v>576608.17000000004</v>
      </c>
      <c r="G73" s="62">
        <f t="shared" si="0"/>
        <v>0.96374422530503101</v>
      </c>
    </row>
    <row r="74" spans="1:7" x14ac:dyDescent="0.25">
      <c r="A74" s="17">
        <v>3121</v>
      </c>
      <c r="B74" s="114" t="s">
        <v>25</v>
      </c>
      <c r="C74" s="115"/>
      <c r="D74" s="15">
        <v>458000</v>
      </c>
      <c r="E74" s="15">
        <v>598300</v>
      </c>
      <c r="F74" s="15">
        <v>576608.17000000004</v>
      </c>
      <c r="G74" s="14">
        <f t="shared" si="0"/>
        <v>0.96374422530503101</v>
      </c>
    </row>
    <row r="75" spans="1:7" x14ac:dyDescent="0.25">
      <c r="A75" s="63">
        <v>313</v>
      </c>
      <c r="B75" s="116" t="s">
        <v>82</v>
      </c>
      <c r="C75" s="117"/>
      <c r="D75" s="64">
        <f>SUM(D76:D78)</f>
        <v>1046902</v>
      </c>
      <c r="E75" s="64">
        <f t="shared" ref="E75:F75" si="6">SUM(E76:E78)</f>
        <v>1061002</v>
      </c>
      <c r="F75" s="64">
        <f t="shared" si="6"/>
        <v>1049328.6200000001</v>
      </c>
      <c r="G75" s="62">
        <f t="shared" si="0"/>
        <v>0.98899777757252116</v>
      </c>
    </row>
    <row r="76" spans="1:7" x14ac:dyDescent="0.25">
      <c r="A76" s="100">
        <v>3131</v>
      </c>
      <c r="B76" s="101" t="s">
        <v>146</v>
      </c>
      <c r="C76" s="102"/>
      <c r="D76" s="103">
        <v>6000</v>
      </c>
      <c r="E76" s="103">
        <v>0</v>
      </c>
      <c r="F76" s="103">
        <v>0</v>
      </c>
      <c r="G76" s="14">
        <f t="shared" si="0"/>
        <v>0</v>
      </c>
    </row>
    <row r="77" spans="1:7" x14ac:dyDescent="0.25">
      <c r="A77" s="17">
        <v>3132</v>
      </c>
      <c r="B77" s="114" t="s">
        <v>81</v>
      </c>
      <c r="C77" s="115"/>
      <c r="D77" s="15">
        <v>1040902</v>
      </c>
      <c r="E77" s="15">
        <v>1060902</v>
      </c>
      <c r="F77" s="15">
        <v>1049231.81</v>
      </c>
      <c r="G77" s="14">
        <f t="shared" si="0"/>
        <v>0.98899974738477259</v>
      </c>
    </row>
    <row r="78" spans="1:7" x14ac:dyDescent="0.25">
      <c r="A78" s="17">
        <v>3133</v>
      </c>
      <c r="B78" s="114" t="s">
        <v>133</v>
      </c>
      <c r="C78" s="115"/>
      <c r="D78" s="15"/>
      <c r="E78" s="15">
        <v>100</v>
      </c>
      <c r="F78" s="15">
        <v>96.81</v>
      </c>
      <c r="G78" s="14">
        <f t="shared" si="0"/>
        <v>0.96810000000000007</v>
      </c>
    </row>
    <row r="79" spans="1:7" x14ac:dyDescent="0.25">
      <c r="A79" s="16">
        <v>32</v>
      </c>
      <c r="B79" s="131" t="s">
        <v>27</v>
      </c>
      <c r="C79" s="132"/>
      <c r="D79" s="10">
        <f>SUM(D80+D84+D91+D101)</f>
        <v>6370378</v>
      </c>
      <c r="E79" s="10">
        <f>SUM(E80+E84+E91+E101)</f>
        <v>7204606</v>
      </c>
      <c r="F79" s="10">
        <f>SUM(F80+F84+F91+F101)</f>
        <v>6692165.5499999989</v>
      </c>
      <c r="G79" s="11">
        <f t="shared" si="0"/>
        <v>0.92887321666167433</v>
      </c>
    </row>
    <row r="80" spans="1:7" x14ac:dyDescent="0.25">
      <c r="A80" s="63">
        <v>321</v>
      </c>
      <c r="B80" s="158" t="s">
        <v>28</v>
      </c>
      <c r="C80" s="168"/>
      <c r="D80" s="64">
        <f>SUM(D81:D83)</f>
        <v>287000</v>
      </c>
      <c r="E80" s="64">
        <f>SUM(E81:E83)</f>
        <v>412000</v>
      </c>
      <c r="F80" s="64">
        <f>SUM(F81:F83)</f>
        <v>393798.76</v>
      </c>
      <c r="G80" s="62">
        <f t="shared" si="0"/>
        <v>0.95582223300970881</v>
      </c>
    </row>
    <row r="81" spans="1:7" x14ac:dyDescent="0.25">
      <c r="A81" s="17">
        <v>3211</v>
      </c>
      <c r="B81" s="157" t="s">
        <v>49</v>
      </c>
      <c r="C81" s="164"/>
      <c r="D81" s="15">
        <v>12000</v>
      </c>
      <c r="E81" s="15">
        <v>27000</v>
      </c>
      <c r="F81" s="15">
        <v>22960.46</v>
      </c>
      <c r="G81" s="14">
        <f t="shared" si="0"/>
        <v>0.85038740740740737</v>
      </c>
    </row>
    <row r="82" spans="1:7" x14ac:dyDescent="0.25">
      <c r="A82" s="17">
        <v>3212</v>
      </c>
      <c r="B82" s="157" t="s">
        <v>50</v>
      </c>
      <c r="C82" s="164"/>
      <c r="D82" s="15">
        <v>250000</v>
      </c>
      <c r="E82" s="15">
        <v>360000</v>
      </c>
      <c r="F82" s="15">
        <v>357648.3</v>
      </c>
      <c r="G82" s="14">
        <f t="shared" si="0"/>
        <v>0.99346749999999995</v>
      </c>
    </row>
    <row r="83" spans="1:7" x14ac:dyDescent="0.25">
      <c r="A83" s="17">
        <v>3213</v>
      </c>
      <c r="B83" s="157" t="s">
        <v>51</v>
      </c>
      <c r="C83" s="164"/>
      <c r="D83" s="15">
        <v>25000</v>
      </c>
      <c r="E83" s="15">
        <v>25000</v>
      </c>
      <c r="F83" s="15">
        <v>13190</v>
      </c>
      <c r="G83" s="14">
        <f t="shared" si="0"/>
        <v>0.52759999999999996</v>
      </c>
    </row>
    <row r="84" spans="1:7" x14ac:dyDescent="0.25">
      <c r="A84" s="63">
        <v>322</v>
      </c>
      <c r="B84" s="116" t="s">
        <v>29</v>
      </c>
      <c r="C84" s="117"/>
      <c r="D84" s="64">
        <f>SUM(D85:D90)</f>
        <v>4831192</v>
      </c>
      <c r="E84" s="64">
        <f>SUM(E85:E90)</f>
        <v>4988557</v>
      </c>
      <c r="F84" s="64">
        <f>SUM(F85:F90)</f>
        <v>4634850.84</v>
      </c>
      <c r="G84" s="62">
        <f t="shared" si="0"/>
        <v>0.92909649824588547</v>
      </c>
    </row>
    <row r="85" spans="1:7" x14ac:dyDescent="0.25">
      <c r="A85" s="17">
        <v>3221</v>
      </c>
      <c r="B85" s="114" t="s">
        <v>52</v>
      </c>
      <c r="C85" s="115"/>
      <c r="D85" s="15">
        <v>423000</v>
      </c>
      <c r="E85" s="15">
        <v>458200</v>
      </c>
      <c r="F85" s="15">
        <v>406537.56</v>
      </c>
      <c r="G85" s="14">
        <f t="shared" ref="G85:G153" si="7">IF(E85=0,0,(SUM(F85/E85)))</f>
        <v>0.88724914884329986</v>
      </c>
    </row>
    <row r="86" spans="1:7" x14ac:dyDescent="0.25">
      <c r="A86" s="17">
        <v>3222</v>
      </c>
      <c r="B86" s="114" t="s">
        <v>53</v>
      </c>
      <c r="C86" s="115"/>
      <c r="D86" s="15">
        <v>2890000</v>
      </c>
      <c r="E86" s="15">
        <v>2994109</v>
      </c>
      <c r="F86" s="15">
        <v>2945070.73</v>
      </c>
      <c r="G86" s="14">
        <f t="shared" si="7"/>
        <v>0.98362174857361573</v>
      </c>
    </row>
    <row r="87" spans="1:7" x14ac:dyDescent="0.25">
      <c r="A87" s="17">
        <v>3223</v>
      </c>
      <c r="B87" s="114" t="s">
        <v>54</v>
      </c>
      <c r="C87" s="115"/>
      <c r="D87" s="15">
        <v>1325560</v>
      </c>
      <c r="E87" s="15">
        <v>1187040</v>
      </c>
      <c r="F87" s="15">
        <v>969752.62</v>
      </c>
      <c r="G87" s="14">
        <f t="shared" si="7"/>
        <v>0.81695024599002564</v>
      </c>
    </row>
    <row r="88" spans="1:7" x14ac:dyDescent="0.25">
      <c r="A88" s="17">
        <v>3224</v>
      </c>
      <c r="B88" s="114" t="s">
        <v>55</v>
      </c>
      <c r="C88" s="115"/>
      <c r="D88" s="15">
        <v>74000</v>
      </c>
      <c r="E88" s="15">
        <v>132000</v>
      </c>
      <c r="F88" s="15">
        <v>121455.9</v>
      </c>
      <c r="G88" s="14">
        <f t="shared" si="7"/>
        <v>0.92012045454545455</v>
      </c>
    </row>
    <row r="89" spans="1:7" x14ac:dyDescent="0.25">
      <c r="A89" s="17">
        <v>3225</v>
      </c>
      <c r="B89" s="114" t="s">
        <v>56</v>
      </c>
      <c r="C89" s="115"/>
      <c r="D89" s="15">
        <v>53632</v>
      </c>
      <c r="E89" s="15">
        <v>137208</v>
      </c>
      <c r="F89" s="15">
        <v>118175.43</v>
      </c>
      <c r="G89" s="14">
        <f t="shared" si="7"/>
        <v>0.86128673255203769</v>
      </c>
    </row>
    <row r="90" spans="1:7" x14ac:dyDescent="0.25">
      <c r="A90" s="17">
        <v>3227</v>
      </c>
      <c r="B90" s="114" t="s">
        <v>57</v>
      </c>
      <c r="C90" s="115"/>
      <c r="D90" s="15">
        <v>65000</v>
      </c>
      <c r="E90" s="15">
        <v>80000</v>
      </c>
      <c r="F90" s="15">
        <v>73858.600000000006</v>
      </c>
      <c r="G90" s="14">
        <f t="shared" si="7"/>
        <v>0.92323250000000012</v>
      </c>
    </row>
    <row r="91" spans="1:7" x14ac:dyDescent="0.25">
      <c r="A91" s="63">
        <v>323</v>
      </c>
      <c r="B91" s="116" t="s">
        <v>30</v>
      </c>
      <c r="C91" s="117"/>
      <c r="D91" s="64">
        <f>SUM(D92:D100)</f>
        <v>1157480</v>
      </c>
      <c r="E91" s="64">
        <f>SUM(E92:E100)</f>
        <v>1677063</v>
      </c>
      <c r="F91" s="64">
        <f>SUM(F92:F100)</f>
        <v>1552764.6499999997</v>
      </c>
      <c r="G91" s="62">
        <f t="shared" si="7"/>
        <v>0.92588331505733512</v>
      </c>
    </row>
    <row r="92" spans="1:7" x14ac:dyDescent="0.25">
      <c r="A92" s="17">
        <v>3231</v>
      </c>
      <c r="B92" s="114" t="s">
        <v>58</v>
      </c>
      <c r="C92" s="115"/>
      <c r="D92" s="15">
        <v>43100</v>
      </c>
      <c r="E92" s="15">
        <v>46700</v>
      </c>
      <c r="F92" s="15">
        <v>42862.3</v>
      </c>
      <c r="G92" s="14">
        <f t="shared" si="7"/>
        <v>0.91782226980728054</v>
      </c>
    </row>
    <row r="93" spans="1:7" x14ac:dyDescent="0.25">
      <c r="A93" s="17">
        <v>3232</v>
      </c>
      <c r="B93" s="114" t="s">
        <v>59</v>
      </c>
      <c r="C93" s="115"/>
      <c r="D93" s="15">
        <v>365000</v>
      </c>
      <c r="E93" s="15">
        <v>775043</v>
      </c>
      <c r="F93" s="15">
        <v>725515.2</v>
      </c>
      <c r="G93" s="14">
        <f t="shared" si="7"/>
        <v>0.93609670689239177</v>
      </c>
    </row>
    <row r="94" spans="1:7" x14ac:dyDescent="0.25">
      <c r="A94" s="17">
        <v>3233</v>
      </c>
      <c r="B94" s="114" t="s">
        <v>60</v>
      </c>
      <c r="C94" s="115"/>
      <c r="D94" s="15">
        <v>20000</v>
      </c>
      <c r="E94" s="15">
        <v>20000</v>
      </c>
      <c r="F94" s="15">
        <v>9987.5</v>
      </c>
      <c r="G94" s="14">
        <f t="shared" si="7"/>
        <v>0.49937500000000001</v>
      </c>
    </row>
    <row r="95" spans="1:7" x14ac:dyDescent="0.25">
      <c r="A95" s="17">
        <v>3234</v>
      </c>
      <c r="B95" s="114" t="s">
        <v>61</v>
      </c>
      <c r="C95" s="115"/>
      <c r="D95" s="15">
        <v>588880</v>
      </c>
      <c r="E95" s="15">
        <v>629820</v>
      </c>
      <c r="F95" s="15">
        <v>612527.4</v>
      </c>
      <c r="G95" s="14">
        <f t="shared" si="7"/>
        <v>0.97254358388110895</v>
      </c>
    </row>
    <row r="96" spans="1:7" x14ac:dyDescent="0.25">
      <c r="A96" s="17">
        <v>3235</v>
      </c>
      <c r="B96" s="114" t="s">
        <v>62</v>
      </c>
      <c r="C96" s="115"/>
      <c r="D96" s="15">
        <v>0</v>
      </c>
      <c r="E96" s="15">
        <v>0</v>
      </c>
      <c r="F96" s="15">
        <v>0</v>
      </c>
      <c r="G96" s="14">
        <f t="shared" si="7"/>
        <v>0</v>
      </c>
    </row>
    <row r="97" spans="1:7" x14ac:dyDescent="0.25">
      <c r="A97" s="17">
        <v>3236</v>
      </c>
      <c r="B97" s="114" t="s">
        <v>63</v>
      </c>
      <c r="C97" s="115"/>
      <c r="D97" s="15">
        <v>50000</v>
      </c>
      <c r="E97" s="15">
        <v>50000</v>
      </c>
      <c r="F97" s="15">
        <v>45371.46</v>
      </c>
      <c r="G97" s="14">
        <f t="shared" si="7"/>
        <v>0.90742919999999994</v>
      </c>
    </row>
    <row r="98" spans="1:7" x14ac:dyDescent="0.25">
      <c r="A98" s="17">
        <v>3237</v>
      </c>
      <c r="B98" s="114" t="s">
        <v>64</v>
      </c>
      <c r="C98" s="115"/>
      <c r="D98" s="15">
        <v>10000</v>
      </c>
      <c r="E98" s="15">
        <v>37000</v>
      </c>
      <c r="F98" s="15">
        <v>28038.95</v>
      </c>
      <c r="G98" s="14">
        <f t="shared" si="7"/>
        <v>0.75780945945945943</v>
      </c>
    </row>
    <row r="99" spans="1:7" x14ac:dyDescent="0.25">
      <c r="A99" s="17">
        <v>3238</v>
      </c>
      <c r="B99" s="114" t="s">
        <v>65</v>
      </c>
      <c r="C99" s="115"/>
      <c r="D99" s="15">
        <v>53000</v>
      </c>
      <c r="E99" s="15">
        <v>73000</v>
      </c>
      <c r="F99" s="15">
        <v>55708.91</v>
      </c>
      <c r="G99" s="14">
        <f t="shared" si="7"/>
        <v>0.76313575342465756</v>
      </c>
    </row>
    <row r="100" spans="1:7" x14ac:dyDescent="0.25">
      <c r="A100" s="17">
        <v>3239</v>
      </c>
      <c r="B100" s="114" t="s">
        <v>66</v>
      </c>
      <c r="C100" s="115"/>
      <c r="D100" s="15">
        <v>27500</v>
      </c>
      <c r="E100" s="15">
        <v>45500</v>
      </c>
      <c r="F100" s="15">
        <v>32752.93</v>
      </c>
      <c r="G100" s="14">
        <f t="shared" si="7"/>
        <v>0.71984461538461542</v>
      </c>
    </row>
    <row r="101" spans="1:7" ht="19.2" customHeight="1" x14ac:dyDescent="0.25">
      <c r="A101" s="63">
        <v>329</v>
      </c>
      <c r="B101" s="116" t="s">
        <v>31</v>
      </c>
      <c r="C101" s="117"/>
      <c r="D101" s="64">
        <f>SUM(D102:D108)</f>
        <v>94706</v>
      </c>
      <c r="E101" s="64">
        <f>SUM(E102:E108)</f>
        <v>126986</v>
      </c>
      <c r="F101" s="64">
        <f>SUM(F102:F108)</f>
        <v>110751.29999999999</v>
      </c>
      <c r="G101" s="62">
        <f t="shared" si="7"/>
        <v>0.87215362323405721</v>
      </c>
    </row>
    <row r="102" spans="1:7" ht="19.2" customHeight="1" x14ac:dyDescent="0.25">
      <c r="A102" s="17">
        <v>3291</v>
      </c>
      <c r="B102" s="114" t="s">
        <v>67</v>
      </c>
      <c r="C102" s="115"/>
      <c r="D102" s="15">
        <v>0</v>
      </c>
      <c r="E102" s="15">
        <v>0</v>
      </c>
      <c r="F102" s="15">
        <v>0</v>
      </c>
      <c r="G102" s="14">
        <f t="shared" si="7"/>
        <v>0</v>
      </c>
    </row>
    <row r="103" spans="1:7" x14ac:dyDescent="0.25">
      <c r="A103" s="17">
        <v>3292</v>
      </c>
      <c r="B103" s="114" t="s">
        <v>68</v>
      </c>
      <c r="C103" s="115"/>
      <c r="D103" s="15">
        <v>48000</v>
      </c>
      <c r="E103" s="15">
        <v>48000</v>
      </c>
      <c r="F103" s="15">
        <v>47915.5</v>
      </c>
      <c r="G103" s="14">
        <f t="shared" si="7"/>
        <v>0.99823958333333329</v>
      </c>
    </row>
    <row r="104" spans="1:7" x14ac:dyDescent="0.25">
      <c r="A104" s="17">
        <v>3293</v>
      </c>
      <c r="B104" s="114" t="s">
        <v>69</v>
      </c>
      <c r="C104" s="115"/>
      <c r="D104" s="15">
        <v>10000</v>
      </c>
      <c r="E104" s="15">
        <v>20000</v>
      </c>
      <c r="F104" s="15">
        <v>14123.78</v>
      </c>
      <c r="G104" s="14">
        <f t="shared" si="7"/>
        <v>0.70618900000000007</v>
      </c>
    </row>
    <row r="105" spans="1:7" x14ac:dyDescent="0.25">
      <c r="A105" s="17">
        <v>3294</v>
      </c>
      <c r="B105" s="114" t="s">
        <v>134</v>
      </c>
      <c r="C105" s="145"/>
      <c r="D105" s="15">
        <v>0</v>
      </c>
      <c r="E105" s="15">
        <v>120</v>
      </c>
      <c r="F105" s="15">
        <v>120</v>
      </c>
      <c r="G105" s="14">
        <f t="shared" si="7"/>
        <v>1</v>
      </c>
    </row>
    <row r="106" spans="1:7" x14ac:dyDescent="0.25">
      <c r="A106" s="17">
        <v>3295</v>
      </c>
      <c r="B106" s="114" t="s">
        <v>70</v>
      </c>
      <c r="C106" s="115"/>
      <c r="D106" s="15">
        <v>6500</v>
      </c>
      <c r="E106" s="15">
        <v>9400</v>
      </c>
      <c r="F106" s="15">
        <v>4227.21</v>
      </c>
      <c r="G106" s="14">
        <f t="shared" si="7"/>
        <v>0.44970319148936172</v>
      </c>
    </row>
    <row r="107" spans="1:7" x14ac:dyDescent="0.25">
      <c r="A107" s="17">
        <v>3296</v>
      </c>
      <c r="B107" s="114" t="s">
        <v>71</v>
      </c>
      <c r="C107" s="115"/>
      <c r="D107" s="15">
        <v>5000</v>
      </c>
      <c r="E107" s="15">
        <v>5000</v>
      </c>
      <c r="F107" s="15">
        <v>4694.32</v>
      </c>
      <c r="G107" s="14">
        <f t="shared" si="7"/>
        <v>0.93886399999999992</v>
      </c>
    </row>
    <row r="108" spans="1:7" x14ac:dyDescent="0.25">
      <c r="A108" s="17">
        <v>3299</v>
      </c>
      <c r="B108" s="114" t="s">
        <v>31</v>
      </c>
      <c r="C108" s="115"/>
      <c r="D108" s="15">
        <v>25206</v>
      </c>
      <c r="E108" s="15">
        <v>44466</v>
      </c>
      <c r="F108" s="15">
        <v>39670.49</v>
      </c>
      <c r="G108" s="14">
        <f t="shared" si="7"/>
        <v>0.89215333063464219</v>
      </c>
    </row>
    <row r="109" spans="1:7" x14ac:dyDescent="0.25">
      <c r="A109" s="16">
        <v>34</v>
      </c>
      <c r="B109" s="131" t="s">
        <v>32</v>
      </c>
      <c r="C109" s="132"/>
      <c r="D109" s="10">
        <f>SUM(D110)</f>
        <v>36000</v>
      </c>
      <c r="E109" s="10">
        <f>SUM(E110)</f>
        <v>53980</v>
      </c>
      <c r="F109" s="10">
        <f>SUM(F110)</f>
        <v>52345.05</v>
      </c>
      <c r="G109" s="11">
        <f t="shared" si="7"/>
        <v>0.96971193034457215</v>
      </c>
    </row>
    <row r="110" spans="1:7" x14ac:dyDescent="0.25">
      <c r="A110" s="63">
        <v>343</v>
      </c>
      <c r="B110" s="158" t="s">
        <v>33</v>
      </c>
      <c r="C110" s="168"/>
      <c r="D110" s="64">
        <f>SUM(D111:D112)</f>
        <v>36000</v>
      </c>
      <c r="E110" s="64">
        <f>SUM(E111:E112)</f>
        <v>53980</v>
      </c>
      <c r="F110" s="64">
        <f>SUM(F111:F112)</f>
        <v>52345.05</v>
      </c>
      <c r="G110" s="62">
        <f t="shared" si="7"/>
        <v>0.96971193034457215</v>
      </c>
    </row>
    <row r="111" spans="1:7" x14ac:dyDescent="0.25">
      <c r="A111" s="17">
        <v>3431</v>
      </c>
      <c r="B111" s="157" t="s">
        <v>72</v>
      </c>
      <c r="C111" s="164"/>
      <c r="D111" s="15">
        <v>36000</v>
      </c>
      <c r="E111" s="15">
        <v>51000</v>
      </c>
      <c r="F111" s="15">
        <v>49651.69</v>
      </c>
      <c r="G111" s="14">
        <f t="shared" si="7"/>
        <v>0.97356254901960793</v>
      </c>
    </row>
    <row r="112" spans="1:7" x14ac:dyDescent="0.25">
      <c r="A112" s="17">
        <v>3433</v>
      </c>
      <c r="B112" s="157" t="s">
        <v>135</v>
      </c>
      <c r="C112" s="164"/>
      <c r="D112" s="15">
        <v>0</v>
      </c>
      <c r="E112" s="15">
        <v>2980</v>
      </c>
      <c r="F112" s="15">
        <v>2693.36</v>
      </c>
      <c r="G112" s="14">
        <f t="shared" si="7"/>
        <v>0.90381208053691275</v>
      </c>
    </row>
    <row r="113" spans="1:7" x14ac:dyDescent="0.25">
      <c r="A113" s="16">
        <v>37</v>
      </c>
      <c r="B113" s="131" t="s">
        <v>80</v>
      </c>
      <c r="C113" s="132"/>
      <c r="D113" s="10">
        <f t="shared" ref="D113:F114" si="8">SUM(D114)</f>
        <v>6000</v>
      </c>
      <c r="E113" s="10">
        <f t="shared" si="8"/>
        <v>15000</v>
      </c>
      <c r="F113" s="10">
        <f t="shared" si="8"/>
        <v>10532</v>
      </c>
      <c r="G113" s="11">
        <f t="shared" si="7"/>
        <v>0.70213333333333339</v>
      </c>
    </row>
    <row r="114" spans="1:7" x14ac:dyDescent="0.25">
      <c r="A114" s="63">
        <v>372</v>
      </c>
      <c r="B114" s="158" t="s">
        <v>36</v>
      </c>
      <c r="C114" s="168"/>
      <c r="D114" s="64">
        <f t="shared" si="8"/>
        <v>6000</v>
      </c>
      <c r="E114" s="64">
        <f t="shared" si="8"/>
        <v>15000</v>
      </c>
      <c r="F114" s="64">
        <f t="shared" si="8"/>
        <v>10532</v>
      </c>
      <c r="G114" s="62">
        <f t="shared" si="7"/>
        <v>0.70213333333333339</v>
      </c>
    </row>
    <row r="115" spans="1:7" x14ac:dyDescent="0.25">
      <c r="A115" s="17">
        <v>3721</v>
      </c>
      <c r="B115" s="157" t="s">
        <v>74</v>
      </c>
      <c r="C115" s="164"/>
      <c r="D115" s="15">
        <v>6000</v>
      </c>
      <c r="E115" s="15">
        <v>15000</v>
      </c>
      <c r="F115" s="15">
        <v>10532</v>
      </c>
      <c r="G115" s="14">
        <f t="shared" si="7"/>
        <v>0.70213333333333339</v>
      </c>
    </row>
    <row r="116" spans="1:7" x14ac:dyDescent="0.25">
      <c r="A116" s="16">
        <v>4</v>
      </c>
      <c r="B116" s="127" t="s">
        <v>19</v>
      </c>
      <c r="C116" s="156"/>
      <c r="D116" s="10">
        <f t="shared" ref="D116:F117" si="9">SUM(D117)</f>
        <v>0</v>
      </c>
      <c r="E116" s="10">
        <f t="shared" si="9"/>
        <v>187381</v>
      </c>
      <c r="F116" s="10">
        <f t="shared" si="9"/>
        <v>187380.7</v>
      </c>
      <c r="G116" s="11">
        <f t="shared" si="7"/>
        <v>0.99999839898388854</v>
      </c>
    </row>
    <row r="117" spans="1:7" x14ac:dyDescent="0.25">
      <c r="A117" s="17">
        <v>42</v>
      </c>
      <c r="B117" s="157" t="s">
        <v>137</v>
      </c>
      <c r="C117" s="146"/>
      <c r="D117" s="15">
        <f t="shared" si="9"/>
        <v>0</v>
      </c>
      <c r="E117" s="15">
        <f t="shared" si="9"/>
        <v>187381</v>
      </c>
      <c r="F117" s="15">
        <f t="shared" si="9"/>
        <v>187380.7</v>
      </c>
      <c r="G117" s="14">
        <f t="shared" si="7"/>
        <v>0.99999839898388854</v>
      </c>
    </row>
    <row r="118" spans="1:7" x14ac:dyDescent="0.25">
      <c r="A118" s="63">
        <v>422</v>
      </c>
      <c r="B118" s="158" t="s">
        <v>21</v>
      </c>
      <c r="C118" s="159"/>
      <c r="D118" s="64">
        <f>SUM(D119:D121)</f>
        <v>0</v>
      </c>
      <c r="E118" s="64">
        <f>SUM(E119:E121)</f>
        <v>187381</v>
      </c>
      <c r="F118" s="64">
        <f>SUM(F119:F121)</f>
        <v>187380.7</v>
      </c>
      <c r="G118" s="62">
        <f t="shared" si="7"/>
        <v>0.99999839898388854</v>
      </c>
    </row>
    <row r="119" spans="1:7" x14ac:dyDescent="0.25">
      <c r="A119" s="17">
        <v>4222</v>
      </c>
      <c r="B119" s="157" t="s">
        <v>73</v>
      </c>
      <c r="C119" s="146"/>
      <c r="D119" s="15">
        <v>0</v>
      </c>
      <c r="E119" s="15">
        <v>83306</v>
      </c>
      <c r="F119" s="15">
        <v>83306</v>
      </c>
      <c r="G119" s="14">
        <f t="shared" si="7"/>
        <v>1</v>
      </c>
    </row>
    <row r="120" spans="1:7" x14ac:dyDescent="0.25">
      <c r="A120" s="17">
        <v>4223</v>
      </c>
      <c r="B120" s="157" t="s">
        <v>45</v>
      </c>
      <c r="C120" s="146"/>
      <c r="D120" s="15">
        <v>0</v>
      </c>
      <c r="E120" s="15">
        <v>98221</v>
      </c>
      <c r="F120" s="15">
        <v>98220.95</v>
      </c>
      <c r="G120" s="14">
        <f t="shared" si="7"/>
        <v>0.99999949094389184</v>
      </c>
    </row>
    <row r="121" spans="1:7" x14ac:dyDescent="0.25">
      <c r="A121" s="17">
        <v>4227</v>
      </c>
      <c r="B121" s="157" t="s">
        <v>138</v>
      </c>
      <c r="C121" s="146"/>
      <c r="D121" s="15">
        <v>0</v>
      </c>
      <c r="E121" s="15">
        <v>5854</v>
      </c>
      <c r="F121" s="15">
        <v>5853.75</v>
      </c>
      <c r="G121" s="14">
        <f t="shared" si="7"/>
        <v>0.99995729415784085</v>
      </c>
    </row>
    <row r="122" spans="1:7" ht="16.8" customHeight="1" x14ac:dyDescent="0.25">
      <c r="A122" s="74"/>
      <c r="B122" s="121" t="s">
        <v>13</v>
      </c>
      <c r="C122" s="122"/>
      <c r="D122" s="75">
        <f>SUM(D123)</f>
        <v>0</v>
      </c>
      <c r="E122" s="75">
        <f>SUM(E123)</f>
        <v>133158</v>
      </c>
      <c r="F122" s="75">
        <f>SUM(F123)</f>
        <v>133157.79999999999</v>
      </c>
      <c r="G122" s="76">
        <f t="shared" si="7"/>
        <v>0.9999984980249027</v>
      </c>
    </row>
    <row r="123" spans="1:7" ht="20.399999999999999" customHeight="1" x14ac:dyDescent="0.25">
      <c r="A123" s="26" t="s">
        <v>2</v>
      </c>
      <c r="B123" s="130" t="s">
        <v>127</v>
      </c>
      <c r="C123" s="124"/>
      <c r="D123" s="27">
        <f>SUM(D124,D128)</f>
        <v>0</v>
      </c>
      <c r="E123" s="27">
        <f>SUM(E124,E128)</f>
        <v>133158</v>
      </c>
      <c r="F123" s="27">
        <f>SUM(F124,F128)</f>
        <v>133157.79999999999</v>
      </c>
      <c r="G123" s="23">
        <f t="shared" ref="G123:G131" si="10">IF(E123=0,0,SUM(F123/E123))</f>
        <v>0.9999984980249027</v>
      </c>
    </row>
    <row r="124" spans="1:7" ht="16.8" customHeight="1" x14ac:dyDescent="0.25">
      <c r="A124" s="16">
        <v>3</v>
      </c>
      <c r="B124" s="127" t="s">
        <v>22</v>
      </c>
      <c r="C124" s="128"/>
      <c r="D124" s="12">
        <f t="shared" ref="D124:F125" si="11">SUM(D125)</f>
        <v>0</v>
      </c>
      <c r="E124" s="12">
        <f t="shared" si="11"/>
        <v>32000</v>
      </c>
      <c r="F124" s="12">
        <f t="shared" si="11"/>
        <v>32000</v>
      </c>
      <c r="G124" s="11">
        <f t="shared" si="10"/>
        <v>1</v>
      </c>
    </row>
    <row r="125" spans="1:7" ht="16.8" customHeight="1" x14ac:dyDescent="0.25">
      <c r="A125" s="16">
        <v>32</v>
      </c>
      <c r="B125" s="129" t="s">
        <v>27</v>
      </c>
      <c r="C125" s="129"/>
      <c r="D125" s="12">
        <f t="shared" si="11"/>
        <v>0</v>
      </c>
      <c r="E125" s="12">
        <f t="shared" si="11"/>
        <v>32000</v>
      </c>
      <c r="F125" s="12">
        <f t="shared" si="11"/>
        <v>32000</v>
      </c>
      <c r="G125" s="11">
        <f t="shared" si="10"/>
        <v>1</v>
      </c>
    </row>
    <row r="126" spans="1:7" ht="16.8" customHeight="1" x14ac:dyDescent="0.25">
      <c r="A126" s="63">
        <v>322</v>
      </c>
      <c r="B126" s="118" t="s">
        <v>29</v>
      </c>
      <c r="C126" s="118"/>
      <c r="D126" s="61">
        <f>SUM(D127)</f>
        <v>0</v>
      </c>
      <c r="E126" s="61">
        <f>SUM(E127)</f>
        <v>32000</v>
      </c>
      <c r="F126" s="61">
        <f>SUM(F127)</f>
        <v>32000</v>
      </c>
      <c r="G126" s="62">
        <f t="shared" si="10"/>
        <v>1</v>
      </c>
    </row>
    <row r="127" spans="1:7" ht="16.8" customHeight="1" x14ac:dyDescent="0.25">
      <c r="A127" s="81">
        <v>3223</v>
      </c>
      <c r="B127" s="143" t="s">
        <v>54</v>
      </c>
      <c r="C127" s="143"/>
      <c r="D127" s="13">
        <v>0</v>
      </c>
      <c r="E127" s="13">
        <v>32000</v>
      </c>
      <c r="F127" s="13">
        <v>32000</v>
      </c>
      <c r="G127" s="14">
        <f t="shared" si="10"/>
        <v>1</v>
      </c>
    </row>
    <row r="128" spans="1:7" ht="16.8" customHeight="1" x14ac:dyDescent="0.25">
      <c r="A128" s="87">
        <v>4</v>
      </c>
      <c r="B128" s="170" t="s">
        <v>19</v>
      </c>
      <c r="C128" s="161"/>
      <c r="D128" s="12">
        <f t="shared" ref="D128:F130" si="12">SUM(D129)</f>
        <v>0</v>
      </c>
      <c r="E128" s="12">
        <f t="shared" si="12"/>
        <v>101158</v>
      </c>
      <c r="F128" s="12">
        <f t="shared" si="12"/>
        <v>101157.8</v>
      </c>
      <c r="G128" s="14">
        <f t="shared" si="10"/>
        <v>0.99999802289487738</v>
      </c>
    </row>
    <row r="129" spans="1:7" ht="16.8" customHeight="1" x14ac:dyDescent="0.25">
      <c r="A129" s="81">
        <v>42</v>
      </c>
      <c r="B129" s="147" t="s">
        <v>140</v>
      </c>
      <c r="C129" s="145"/>
      <c r="D129" s="13">
        <f t="shared" si="12"/>
        <v>0</v>
      </c>
      <c r="E129" s="13">
        <f t="shared" si="12"/>
        <v>101158</v>
      </c>
      <c r="F129" s="13">
        <f t="shared" si="12"/>
        <v>101157.8</v>
      </c>
      <c r="G129" s="14">
        <f t="shared" si="10"/>
        <v>0.99999802289487738</v>
      </c>
    </row>
    <row r="130" spans="1:7" ht="16.8" customHeight="1" x14ac:dyDescent="0.25">
      <c r="A130" s="63">
        <v>422</v>
      </c>
      <c r="B130" s="116" t="s">
        <v>21</v>
      </c>
      <c r="C130" s="160"/>
      <c r="D130" s="61">
        <f t="shared" si="12"/>
        <v>0</v>
      </c>
      <c r="E130" s="61">
        <f t="shared" si="12"/>
        <v>101158</v>
      </c>
      <c r="F130" s="61">
        <f t="shared" si="12"/>
        <v>101157.8</v>
      </c>
      <c r="G130" s="62">
        <f t="shared" si="10"/>
        <v>0.99999802289487738</v>
      </c>
    </row>
    <row r="131" spans="1:7" ht="16.8" customHeight="1" x14ac:dyDescent="0.25">
      <c r="A131" s="81">
        <v>4223</v>
      </c>
      <c r="B131" s="143" t="s">
        <v>45</v>
      </c>
      <c r="C131" s="143"/>
      <c r="D131" s="85">
        <v>0</v>
      </c>
      <c r="E131" s="85">
        <v>101158</v>
      </c>
      <c r="F131" s="85">
        <v>101157.8</v>
      </c>
      <c r="G131" s="86">
        <f t="shared" si="10"/>
        <v>0.99999802289487738</v>
      </c>
    </row>
    <row r="132" spans="1:7" ht="20.399999999999999" x14ac:dyDescent="0.25">
      <c r="A132" s="26" t="s">
        <v>2</v>
      </c>
      <c r="B132" s="124" t="s">
        <v>98</v>
      </c>
      <c r="C132" s="124"/>
      <c r="D132" s="27">
        <f t="shared" ref="D132:F132" si="13">SUM(D133)</f>
        <v>0</v>
      </c>
      <c r="E132" s="27">
        <f t="shared" si="13"/>
        <v>0</v>
      </c>
      <c r="F132" s="27">
        <f t="shared" si="13"/>
        <v>0</v>
      </c>
      <c r="G132" s="23">
        <f t="shared" si="7"/>
        <v>0</v>
      </c>
    </row>
    <row r="133" spans="1:7" x14ac:dyDescent="0.25">
      <c r="A133" s="16">
        <v>3</v>
      </c>
      <c r="B133" s="127" t="s">
        <v>22</v>
      </c>
      <c r="C133" s="128"/>
      <c r="D133" s="12">
        <f>SUM(D134+D140)</f>
        <v>0</v>
      </c>
      <c r="E133" s="12">
        <f>SUM(E134+E140)</f>
        <v>0</v>
      </c>
      <c r="F133" s="12">
        <f>SUM(F134+F140)</f>
        <v>0</v>
      </c>
      <c r="G133" s="11">
        <f t="shared" si="7"/>
        <v>0</v>
      </c>
    </row>
    <row r="134" spans="1:7" x14ac:dyDescent="0.25">
      <c r="A134" s="16">
        <v>31</v>
      </c>
      <c r="B134" s="129" t="s">
        <v>23</v>
      </c>
      <c r="C134" s="129"/>
      <c r="D134" s="12">
        <f>SUM(D135+D138)</f>
        <v>0</v>
      </c>
      <c r="E134" s="12">
        <f>SUM(E135+E138)</f>
        <v>0</v>
      </c>
      <c r="F134" s="12">
        <f>SUM(F135+F138)</f>
        <v>0</v>
      </c>
      <c r="G134" s="11">
        <f t="shared" si="7"/>
        <v>0</v>
      </c>
    </row>
    <row r="135" spans="1:7" x14ac:dyDescent="0.25">
      <c r="A135" s="63">
        <v>311</v>
      </c>
      <c r="B135" s="118" t="s">
        <v>24</v>
      </c>
      <c r="C135" s="118"/>
      <c r="D135" s="61">
        <f>SUM(D136:D137)</f>
        <v>0</v>
      </c>
      <c r="E135" s="61">
        <f>SUM(E136:E137)</f>
        <v>0</v>
      </c>
      <c r="F135" s="61">
        <f>SUM(F136:F137)</f>
        <v>0</v>
      </c>
      <c r="G135" s="62">
        <f t="shared" si="7"/>
        <v>0</v>
      </c>
    </row>
    <row r="136" spans="1:7" x14ac:dyDescent="0.25">
      <c r="A136" s="17">
        <v>3111</v>
      </c>
      <c r="B136" s="114" t="s">
        <v>46</v>
      </c>
      <c r="C136" s="115"/>
      <c r="D136" s="13">
        <v>0</v>
      </c>
      <c r="E136" s="13">
        <v>0</v>
      </c>
      <c r="F136" s="13">
        <v>0</v>
      </c>
      <c r="G136" s="14">
        <f t="shared" si="7"/>
        <v>0</v>
      </c>
    </row>
    <row r="137" spans="1:7" x14ac:dyDescent="0.25">
      <c r="A137" s="17">
        <v>3121</v>
      </c>
      <c r="B137" s="114" t="s">
        <v>25</v>
      </c>
      <c r="C137" s="115"/>
      <c r="D137" s="13">
        <v>0</v>
      </c>
      <c r="E137" s="13">
        <v>0</v>
      </c>
      <c r="F137" s="13">
        <v>0</v>
      </c>
      <c r="G137" s="14">
        <f t="shared" si="7"/>
        <v>0</v>
      </c>
    </row>
    <row r="138" spans="1:7" x14ac:dyDescent="0.25">
      <c r="A138" s="63">
        <v>313</v>
      </c>
      <c r="B138" s="116" t="s">
        <v>26</v>
      </c>
      <c r="C138" s="117"/>
      <c r="D138" s="64">
        <f>SUM(D139:D139)</f>
        <v>0</v>
      </c>
      <c r="E138" s="64">
        <f>SUM(E139:E139)</f>
        <v>0</v>
      </c>
      <c r="F138" s="64">
        <f>SUM(F139:F139)</f>
        <v>0</v>
      </c>
      <c r="G138" s="62">
        <f t="shared" si="7"/>
        <v>0</v>
      </c>
    </row>
    <row r="139" spans="1:7" x14ac:dyDescent="0.25">
      <c r="A139" s="17">
        <v>3132</v>
      </c>
      <c r="B139" s="114" t="s">
        <v>48</v>
      </c>
      <c r="C139" s="115"/>
      <c r="D139" s="15">
        <v>0</v>
      </c>
      <c r="E139" s="15">
        <v>0</v>
      </c>
      <c r="F139" s="15">
        <v>0</v>
      </c>
      <c r="G139" s="14">
        <f t="shared" si="7"/>
        <v>0</v>
      </c>
    </row>
    <row r="140" spans="1:7" x14ac:dyDescent="0.25">
      <c r="A140" s="16">
        <v>32</v>
      </c>
      <c r="B140" s="131" t="s">
        <v>27</v>
      </c>
      <c r="C140" s="132"/>
      <c r="D140" s="10">
        <f>SUM(D141)</f>
        <v>0</v>
      </c>
      <c r="E140" s="10">
        <f>SUM(E141)</f>
        <v>0</v>
      </c>
      <c r="F140" s="10">
        <f>SUM(F141)</f>
        <v>0</v>
      </c>
      <c r="G140" s="11">
        <f t="shared" si="7"/>
        <v>0</v>
      </c>
    </row>
    <row r="141" spans="1:7" x14ac:dyDescent="0.25">
      <c r="A141" s="63">
        <v>321</v>
      </c>
      <c r="B141" s="158" t="s">
        <v>28</v>
      </c>
      <c r="C141" s="168"/>
      <c r="D141" s="64">
        <f>SUM(D142:D143)</f>
        <v>0</v>
      </c>
      <c r="E141" s="64">
        <f>SUM(E142:E143)</f>
        <v>0</v>
      </c>
      <c r="F141" s="64">
        <f>SUM(F142:F143)</f>
        <v>0</v>
      </c>
      <c r="G141" s="62">
        <f t="shared" si="7"/>
        <v>0</v>
      </c>
    </row>
    <row r="142" spans="1:7" x14ac:dyDescent="0.25">
      <c r="A142" s="17">
        <v>3212</v>
      </c>
      <c r="B142" s="157" t="s">
        <v>91</v>
      </c>
      <c r="C142" s="164"/>
      <c r="D142" s="15">
        <v>0</v>
      </c>
      <c r="E142" s="15">
        <v>0</v>
      </c>
      <c r="F142" s="15">
        <v>0</v>
      </c>
      <c r="G142" s="14">
        <f t="shared" si="7"/>
        <v>0</v>
      </c>
    </row>
    <row r="143" spans="1:7" x14ac:dyDescent="0.25">
      <c r="A143" s="17">
        <v>3214</v>
      </c>
      <c r="B143" s="37" t="s">
        <v>90</v>
      </c>
      <c r="C143" s="38"/>
      <c r="D143" s="15">
        <v>0</v>
      </c>
      <c r="E143" s="15">
        <v>0</v>
      </c>
      <c r="F143" s="15">
        <v>0</v>
      </c>
      <c r="G143" s="14">
        <f t="shared" si="7"/>
        <v>0</v>
      </c>
    </row>
    <row r="144" spans="1:7" x14ac:dyDescent="0.25">
      <c r="A144" s="74"/>
      <c r="B144" s="121" t="s">
        <v>17</v>
      </c>
      <c r="C144" s="122"/>
      <c r="D144" s="75">
        <f t="shared" ref="D144:F147" si="14">SUM(D145)</f>
        <v>0</v>
      </c>
      <c r="E144" s="75">
        <f t="shared" si="14"/>
        <v>0</v>
      </c>
      <c r="F144" s="75">
        <f t="shared" si="14"/>
        <v>0</v>
      </c>
      <c r="G144" s="76">
        <f t="shared" si="7"/>
        <v>0</v>
      </c>
    </row>
    <row r="145" spans="1:7" ht="19.8" customHeight="1" x14ac:dyDescent="0.25">
      <c r="A145" s="26" t="s">
        <v>2</v>
      </c>
      <c r="B145" s="149" t="s">
        <v>99</v>
      </c>
      <c r="C145" s="150"/>
      <c r="D145" s="27">
        <f>SUM(D146,D151)</f>
        <v>0</v>
      </c>
      <c r="E145" s="27">
        <f>SUM(E146,E151)</f>
        <v>0</v>
      </c>
      <c r="F145" s="27">
        <f>SUM(F146,F151)</f>
        <v>0</v>
      </c>
      <c r="G145" s="23">
        <f t="shared" si="7"/>
        <v>0</v>
      </c>
    </row>
    <row r="146" spans="1:7" x14ac:dyDescent="0.25">
      <c r="A146" s="16">
        <v>3</v>
      </c>
      <c r="B146" s="131" t="s">
        <v>22</v>
      </c>
      <c r="C146" s="132"/>
      <c r="D146" s="10">
        <f>SUM(D147)</f>
        <v>0</v>
      </c>
      <c r="E146" s="10">
        <f>SUM(E147)</f>
        <v>0</v>
      </c>
      <c r="F146" s="10">
        <f>SUM(F147)</f>
        <v>0</v>
      </c>
      <c r="G146" s="11">
        <f t="shared" si="7"/>
        <v>0</v>
      </c>
    </row>
    <row r="147" spans="1:7" x14ac:dyDescent="0.25">
      <c r="A147" s="16">
        <v>32</v>
      </c>
      <c r="B147" s="131" t="s">
        <v>27</v>
      </c>
      <c r="C147" s="132"/>
      <c r="D147" s="10">
        <f t="shared" si="14"/>
        <v>0</v>
      </c>
      <c r="E147" s="10">
        <f t="shared" si="14"/>
        <v>0</v>
      </c>
      <c r="F147" s="10">
        <f t="shared" si="14"/>
        <v>0</v>
      </c>
      <c r="G147" s="11">
        <f t="shared" si="7"/>
        <v>0</v>
      </c>
    </row>
    <row r="148" spans="1:7" x14ac:dyDescent="0.25">
      <c r="A148" s="63">
        <v>322</v>
      </c>
      <c r="B148" s="118" t="s">
        <v>29</v>
      </c>
      <c r="C148" s="118"/>
      <c r="D148" s="64">
        <f>SUM(D149:D150)</f>
        <v>0</v>
      </c>
      <c r="E148" s="64">
        <f>SUM(E149:E150)</f>
        <v>0</v>
      </c>
      <c r="F148" s="64">
        <f>SUM(F149:F150)</f>
        <v>0</v>
      </c>
      <c r="G148" s="62">
        <f t="shared" si="7"/>
        <v>0</v>
      </c>
    </row>
    <row r="149" spans="1:7" x14ac:dyDescent="0.25">
      <c r="A149" s="17">
        <v>3222</v>
      </c>
      <c r="B149" s="114" t="s">
        <v>53</v>
      </c>
      <c r="C149" s="115"/>
      <c r="D149" s="15">
        <v>0</v>
      </c>
      <c r="E149" s="15">
        <v>0</v>
      </c>
      <c r="F149" s="15">
        <v>0</v>
      </c>
      <c r="G149" s="14">
        <f t="shared" si="7"/>
        <v>0</v>
      </c>
    </row>
    <row r="150" spans="1:7" ht="18" customHeight="1" x14ac:dyDescent="0.25">
      <c r="A150" s="17">
        <v>3225</v>
      </c>
      <c r="B150" s="114" t="s">
        <v>92</v>
      </c>
      <c r="C150" s="115"/>
      <c r="D150" s="99">
        <v>0</v>
      </c>
      <c r="E150" s="39">
        <v>0</v>
      </c>
      <c r="F150" s="39">
        <v>0</v>
      </c>
      <c r="G150" s="14">
        <f t="shared" si="7"/>
        <v>0</v>
      </c>
    </row>
    <row r="151" spans="1:7" x14ac:dyDescent="0.25">
      <c r="A151" s="42">
        <v>4</v>
      </c>
      <c r="B151" s="152" t="s">
        <v>19</v>
      </c>
      <c r="C151" s="153"/>
      <c r="D151" s="40">
        <f t="shared" ref="D151:F153" si="15">D152</f>
        <v>0</v>
      </c>
      <c r="E151" s="40">
        <f t="shared" si="15"/>
        <v>0</v>
      </c>
      <c r="F151" s="40">
        <f t="shared" si="15"/>
        <v>0</v>
      </c>
      <c r="G151" s="11">
        <f t="shared" si="7"/>
        <v>0</v>
      </c>
    </row>
    <row r="152" spans="1:7" x14ac:dyDescent="0.25">
      <c r="A152" s="42">
        <v>42</v>
      </c>
      <c r="B152" s="152" t="s">
        <v>20</v>
      </c>
      <c r="C152" s="153"/>
      <c r="D152" s="40">
        <f t="shared" si="15"/>
        <v>0</v>
      </c>
      <c r="E152" s="40">
        <f t="shared" si="15"/>
        <v>0</v>
      </c>
      <c r="F152" s="40">
        <f t="shared" si="15"/>
        <v>0</v>
      </c>
      <c r="G152" s="11">
        <f t="shared" si="7"/>
        <v>0</v>
      </c>
    </row>
    <row r="153" spans="1:7" x14ac:dyDescent="0.25">
      <c r="A153" s="69">
        <v>422</v>
      </c>
      <c r="B153" s="154" t="s">
        <v>21</v>
      </c>
      <c r="C153" s="155"/>
      <c r="D153" s="70">
        <f t="shared" si="15"/>
        <v>0</v>
      </c>
      <c r="E153" s="70">
        <f t="shared" si="15"/>
        <v>0</v>
      </c>
      <c r="F153" s="70">
        <f t="shared" si="15"/>
        <v>0</v>
      </c>
      <c r="G153" s="62">
        <f t="shared" si="7"/>
        <v>0</v>
      </c>
    </row>
    <row r="154" spans="1:7" x14ac:dyDescent="0.25">
      <c r="A154" s="42">
        <v>4224</v>
      </c>
      <c r="B154" s="152" t="s">
        <v>111</v>
      </c>
      <c r="C154" s="153"/>
      <c r="D154" s="41">
        <v>0</v>
      </c>
      <c r="E154" s="41">
        <v>0</v>
      </c>
      <c r="F154" s="41">
        <v>0</v>
      </c>
      <c r="G154" s="14">
        <f>IF(E154=0,0,(SUM(F154/E154)))</f>
        <v>0</v>
      </c>
    </row>
    <row r="155" spans="1:7" x14ac:dyDescent="0.25">
      <c r="A155" s="74"/>
      <c r="B155" s="121" t="s">
        <v>112</v>
      </c>
      <c r="C155" s="122"/>
      <c r="D155" s="75">
        <f t="shared" ref="D155:F155" si="16">SUM(D156)</f>
        <v>0</v>
      </c>
      <c r="E155" s="75">
        <f t="shared" si="16"/>
        <v>10013</v>
      </c>
      <c r="F155" s="75">
        <f t="shared" si="16"/>
        <v>9938.25</v>
      </c>
      <c r="G155" s="76">
        <f t="shared" ref="G155:G164" si="17">IF(E155=0,0,(SUM(F155/E155)))</f>
        <v>0.99253470488365125</v>
      </c>
    </row>
    <row r="156" spans="1:7" ht="20.399999999999999" x14ac:dyDescent="0.25">
      <c r="A156" s="26" t="s">
        <v>2</v>
      </c>
      <c r="B156" s="149" t="s">
        <v>116</v>
      </c>
      <c r="C156" s="150"/>
      <c r="D156" s="27">
        <f>D161+D157</f>
        <v>0</v>
      </c>
      <c r="E156" s="27">
        <f>E161+E157</f>
        <v>10013</v>
      </c>
      <c r="F156" s="27">
        <f>F161+F157</f>
        <v>9938.25</v>
      </c>
      <c r="G156" s="23">
        <f t="shared" si="17"/>
        <v>0.99253470488365125</v>
      </c>
    </row>
    <row r="157" spans="1:7" x14ac:dyDescent="0.25">
      <c r="A157" s="88">
        <v>3</v>
      </c>
      <c r="B157" s="170" t="s">
        <v>22</v>
      </c>
      <c r="C157" s="145"/>
      <c r="D157" s="91">
        <f t="shared" ref="D157:F159" si="18">SUM(D158)</f>
        <v>0</v>
      </c>
      <c r="E157" s="91">
        <f t="shared" si="18"/>
        <v>3313</v>
      </c>
      <c r="F157" s="91">
        <f t="shared" si="18"/>
        <v>3313.25</v>
      </c>
      <c r="G157" s="14">
        <f t="shared" si="17"/>
        <v>1.0000754603078781</v>
      </c>
    </row>
    <row r="158" spans="1:7" x14ac:dyDescent="0.25">
      <c r="A158" s="88">
        <v>32</v>
      </c>
      <c r="B158" s="89" t="s">
        <v>27</v>
      </c>
      <c r="C158" s="90"/>
      <c r="D158" s="91">
        <f t="shared" si="18"/>
        <v>0</v>
      </c>
      <c r="E158" s="91">
        <f t="shared" si="18"/>
        <v>3313</v>
      </c>
      <c r="F158" s="91">
        <f t="shared" si="18"/>
        <v>3313.25</v>
      </c>
      <c r="G158" s="14">
        <f t="shared" si="17"/>
        <v>1.0000754603078781</v>
      </c>
    </row>
    <row r="159" spans="1:7" x14ac:dyDescent="0.25">
      <c r="A159" s="60">
        <v>323</v>
      </c>
      <c r="B159" s="116" t="s">
        <v>30</v>
      </c>
      <c r="C159" s="160"/>
      <c r="D159" s="66">
        <f t="shared" si="18"/>
        <v>0</v>
      </c>
      <c r="E159" s="66">
        <f t="shared" si="18"/>
        <v>3313</v>
      </c>
      <c r="F159" s="66">
        <f t="shared" si="18"/>
        <v>3313.25</v>
      </c>
      <c r="G159" s="62">
        <f t="shared" si="17"/>
        <v>1.0000754603078781</v>
      </c>
    </row>
    <row r="160" spans="1:7" x14ac:dyDescent="0.25">
      <c r="A160" s="88">
        <v>3232</v>
      </c>
      <c r="B160" s="147" t="s">
        <v>59</v>
      </c>
      <c r="C160" s="145"/>
      <c r="D160" s="85">
        <v>0</v>
      </c>
      <c r="E160" s="85">
        <v>3313</v>
      </c>
      <c r="F160" s="85">
        <v>3313.25</v>
      </c>
      <c r="G160" s="14">
        <f t="shared" si="17"/>
        <v>1.0000754603078781</v>
      </c>
    </row>
    <row r="161" spans="1:7" x14ac:dyDescent="0.25">
      <c r="A161" s="57">
        <v>4</v>
      </c>
      <c r="B161" s="151" t="s">
        <v>19</v>
      </c>
      <c r="C161" s="151"/>
      <c r="D161" s="41">
        <f t="shared" ref="D161:F163" si="19">D162</f>
        <v>0</v>
      </c>
      <c r="E161" s="41">
        <f t="shared" si="19"/>
        <v>6700</v>
      </c>
      <c r="F161" s="41">
        <f t="shared" si="19"/>
        <v>6625</v>
      </c>
      <c r="G161" s="14">
        <f t="shared" si="17"/>
        <v>0.98880597014925375</v>
      </c>
    </row>
    <row r="162" spans="1:7" x14ac:dyDescent="0.25">
      <c r="A162" s="57">
        <v>42</v>
      </c>
      <c r="B162" s="151" t="s">
        <v>20</v>
      </c>
      <c r="C162" s="151"/>
      <c r="D162" s="41">
        <f t="shared" si="19"/>
        <v>0</v>
      </c>
      <c r="E162" s="41">
        <f t="shared" si="19"/>
        <v>6700</v>
      </c>
      <c r="F162" s="41">
        <f t="shared" si="19"/>
        <v>6625</v>
      </c>
      <c r="G162" s="14">
        <f t="shared" si="17"/>
        <v>0.98880597014925375</v>
      </c>
    </row>
    <row r="163" spans="1:7" x14ac:dyDescent="0.25">
      <c r="A163" s="69">
        <v>422</v>
      </c>
      <c r="B163" s="113" t="s">
        <v>21</v>
      </c>
      <c r="C163" s="113"/>
      <c r="D163" s="71">
        <f t="shared" si="19"/>
        <v>0</v>
      </c>
      <c r="E163" s="71">
        <f t="shared" si="19"/>
        <v>6700</v>
      </c>
      <c r="F163" s="71">
        <f t="shared" si="19"/>
        <v>6625</v>
      </c>
      <c r="G163" s="62">
        <f t="shared" si="17"/>
        <v>0.98880597014925375</v>
      </c>
    </row>
    <row r="164" spans="1:7" x14ac:dyDescent="0.25">
      <c r="A164" s="42">
        <v>4223</v>
      </c>
      <c r="B164" s="123" t="s">
        <v>136</v>
      </c>
      <c r="C164" s="123"/>
      <c r="D164" s="41"/>
      <c r="E164" s="41">
        <v>6700</v>
      </c>
      <c r="F164" s="41">
        <v>6625</v>
      </c>
      <c r="G164" s="14">
        <f t="shared" si="17"/>
        <v>0.98880597014925375</v>
      </c>
    </row>
    <row r="169" spans="1:7" x14ac:dyDescent="0.25">
      <c r="A169" s="142" t="s">
        <v>106</v>
      </c>
      <c r="B169" s="142"/>
      <c r="C169" s="142"/>
      <c r="D169" s="98"/>
      <c r="E169" s="142" t="s">
        <v>107</v>
      </c>
      <c r="F169" s="142"/>
      <c r="G169" s="142"/>
    </row>
    <row r="170" spans="1:7" x14ac:dyDescent="0.25">
      <c r="A170" s="97"/>
      <c r="B170" s="104"/>
      <c r="C170" s="104"/>
      <c r="D170" s="104"/>
      <c r="E170" s="104"/>
      <c r="F170" s="104"/>
      <c r="G170" s="104"/>
    </row>
    <row r="171" spans="1:7" x14ac:dyDescent="0.25">
      <c r="A171" s="97"/>
      <c r="B171" s="104"/>
      <c r="C171" s="104"/>
      <c r="D171" s="104"/>
      <c r="E171" s="104"/>
      <c r="F171" s="104"/>
      <c r="G171" s="104"/>
    </row>
    <row r="172" spans="1:7" x14ac:dyDescent="0.25">
      <c r="A172" s="142" t="s">
        <v>108</v>
      </c>
      <c r="B172" s="142"/>
      <c r="C172" s="142"/>
      <c r="D172" s="98"/>
      <c r="E172" s="142" t="s">
        <v>121</v>
      </c>
      <c r="F172" s="142"/>
      <c r="G172" s="142"/>
    </row>
  </sheetData>
  <mergeCells count="158">
    <mergeCell ref="B160:C160"/>
    <mergeCell ref="B125:C125"/>
    <mergeCell ref="B126:C126"/>
    <mergeCell ref="B127:C127"/>
    <mergeCell ref="B131:C131"/>
    <mergeCell ref="B128:C128"/>
    <mergeCell ref="B129:C129"/>
    <mergeCell ref="B130:C130"/>
    <mergeCell ref="B157:C157"/>
    <mergeCell ref="B159:C159"/>
    <mergeCell ref="B146:C146"/>
    <mergeCell ref="B147:C147"/>
    <mergeCell ref="B148:C148"/>
    <mergeCell ref="B71:C71"/>
    <mergeCell ref="B123:C123"/>
    <mergeCell ref="B21:C21"/>
    <mergeCell ref="B22:C22"/>
    <mergeCell ref="B23:C23"/>
    <mergeCell ref="B44:C44"/>
    <mergeCell ref="B63:C63"/>
    <mergeCell ref="B60:C60"/>
    <mergeCell ref="B53:C53"/>
    <mergeCell ref="B54:C54"/>
    <mergeCell ref="B101:C101"/>
    <mergeCell ref="B109:C109"/>
    <mergeCell ref="B110:C110"/>
    <mergeCell ref="B88:C88"/>
    <mergeCell ref="B89:C89"/>
    <mergeCell ref="B90:C90"/>
    <mergeCell ref="B97:C97"/>
    <mergeCell ref="B98:C98"/>
    <mergeCell ref="B24:C24"/>
    <mergeCell ref="B25:C25"/>
    <mergeCell ref="B26:C26"/>
    <mergeCell ref="B27:C27"/>
    <mergeCell ref="B65:C65"/>
    <mergeCell ref="B50:C50"/>
    <mergeCell ref="A169:C169"/>
    <mergeCell ref="B39:C39"/>
    <mergeCell ref="B40:C40"/>
    <mergeCell ref="B86:C86"/>
    <mergeCell ref="B73:C73"/>
    <mergeCell ref="B58:C58"/>
    <mergeCell ref="B59:C59"/>
    <mergeCell ref="B87:C87"/>
    <mergeCell ref="B144:C144"/>
    <mergeCell ref="B145:C145"/>
    <mergeCell ref="B75:C75"/>
    <mergeCell ref="B79:C79"/>
    <mergeCell ref="B70:C70"/>
    <mergeCell ref="B72:C72"/>
    <mergeCell ref="B74:C74"/>
    <mergeCell ref="B77:C77"/>
    <mergeCell ref="B78:C78"/>
    <mergeCell ref="B138:C138"/>
    <mergeCell ref="B140:C140"/>
    <mergeCell ref="B141:C141"/>
    <mergeCell ref="B139:C139"/>
    <mergeCell ref="B142:C142"/>
    <mergeCell ref="B80:C80"/>
    <mergeCell ref="B84:C84"/>
    <mergeCell ref="E169:G169"/>
    <mergeCell ref="A172:C172"/>
    <mergeCell ref="E172:G172"/>
    <mergeCell ref="B149:C149"/>
    <mergeCell ref="B41:C41"/>
    <mergeCell ref="B42:C42"/>
    <mergeCell ref="B43:C43"/>
    <mergeCell ref="B45:C45"/>
    <mergeCell ref="B104:C104"/>
    <mergeCell ref="B106:C106"/>
    <mergeCell ref="B107:C107"/>
    <mergeCell ref="B108:C108"/>
    <mergeCell ref="B111:C111"/>
    <mergeCell ref="B112:C112"/>
    <mergeCell ref="B115:C115"/>
    <mergeCell ref="B136:C136"/>
    <mergeCell ref="B137:C137"/>
    <mergeCell ref="B114:C114"/>
    <mergeCell ref="B122:C122"/>
    <mergeCell ref="B132:C132"/>
    <mergeCell ref="B133:C133"/>
    <mergeCell ref="B134:C134"/>
    <mergeCell ref="B69:C69"/>
    <mergeCell ref="B85:C85"/>
    <mergeCell ref="B20:C20"/>
    <mergeCell ref="B28:C28"/>
    <mergeCell ref="B49:C49"/>
    <mergeCell ref="B67:C67"/>
    <mergeCell ref="B81:C81"/>
    <mergeCell ref="B82:C82"/>
    <mergeCell ref="B83:C83"/>
    <mergeCell ref="A1:G1"/>
    <mergeCell ref="A4:G4"/>
    <mergeCell ref="A5:G5"/>
    <mergeCell ref="A9:C9"/>
    <mergeCell ref="B66:C66"/>
    <mergeCell ref="B18:C18"/>
    <mergeCell ref="B19:C19"/>
    <mergeCell ref="B29:C29"/>
    <mergeCell ref="B30:C30"/>
    <mergeCell ref="B31:C31"/>
    <mergeCell ref="B32:C32"/>
    <mergeCell ref="B33:C33"/>
    <mergeCell ref="B68:C68"/>
    <mergeCell ref="B11:C11"/>
    <mergeCell ref="B12:C12"/>
    <mergeCell ref="B17:C17"/>
    <mergeCell ref="B10:C10"/>
    <mergeCell ref="B51:C51"/>
    <mergeCell ref="B57:C57"/>
    <mergeCell ref="B34:C34"/>
    <mergeCell ref="B35:C35"/>
    <mergeCell ref="B36:C36"/>
    <mergeCell ref="B37:C37"/>
    <mergeCell ref="B48:C48"/>
    <mergeCell ref="B38:C38"/>
    <mergeCell ref="B46:C46"/>
    <mergeCell ref="B47:C47"/>
    <mergeCell ref="B102:C102"/>
    <mergeCell ref="B103:C103"/>
    <mergeCell ref="B92:C92"/>
    <mergeCell ref="B135:C135"/>
    <mergeCell ref="B105:C105"/>
    <mergeCell ref="B116:C116"/>
    <mergeCell ref="B124:C124"/>
    <mergeCell ref="B117:C117"/>
    <mergeCell ref="B118:C118"/>
    <mergeCell ref="B119:C119"/>
    <mergeCell ref="B120:C120"/>
    <mergeCell ref="B121:C121"/>
    <mergeCell ref="B113:C113"/>
    <mergeCell ref="B95:C95"/>
    <mergeCell ref="B96:C96"/>
    <mergeCell ref="C6:E6"/>
    <mergeCell ref="B64:C64"/>
    <mergeCell ref="B56:C56"/>
    <mergeCell ref="B52:C52"/>
    <mergeCell ref="B164:C164"/>
    <mergeCell ref="B13:C13"/>
    <mergeCell ref="B14:C14"/>
    <mergeCell ref="B15:C15"/>
    <mergeCell ref="B16:C16"/>
    <mergeCell ref="B155:C155"/>
    <mergeCell ref="B156:C156"/>
    <mergeCell ref="B161:C161"/>
    <mergeCell ref="B162:C162"/>
    <mergeCell ref="B163:C163"/>
    <mergeCell ref="B91:C91"/>
    <mergeCell ref="B93:C93"/>
    <mergeCell ref="B94:C94"/>
    <mergeCell ref="B150:C150"/>
    <mergeCell ref="B151:C151"/>
    <mergeCell ref="B152:C152"/>
    <mergeCell ref="B153:C153"/>
    <mergeCell ref="B154:C154"/>
    <mergeCell ref="B99:C99"/>
    <mergeCell ref="B100:C100"/>
  </mergeCells>
  <printOptions horizontalCentered="1"/>
  <pageMargins left="0.25" right="0.25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PRIHODI (4)</vt:lpstr>
      <vt:lpstr>RASHODI (4)</vt:lpstr>
      <vt:lpstr>'RASHODI (4)'!Podrucje_ispisa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Kristinka</dc:creator>
  <cp:lastModifiedBy>korisnik523</cp:lastModifiedBy>
  <cp:lastPrinted>2023-02-23T12:09:17Z</cp:lastPrinted>
  <dcterms:created xsi:type="dcterms:W3CDTF">2020-01-29T18:57:33Z</dcterms:created>
  <dcterms:modified xsi:type="dcterms:W3CDTF">2023-02-23T12:23:07Z</dcterms:modified>
</cp:coreProperties>
</file>