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16" windowHeight="1041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F275" i="9" s="1"/>
  <c r="H279" i="9"/>
  <c r="G279" i="9"/>
  <c r="F279" i="9"/>
  <c r="F278" i="9"/>
  <c r="F277" i="9"/>
  <c r="F276" i="9"/>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s="1"/>
  <c r="E268" i="9"/>
  <c r="M267" i="9"/>
  <c r="L267" i="9"/>
  <c r="F267" i="9" s="1"/>
  <c r="B267" i="9" s="1"/>
  <c r="E267" i="9"/>
  <c r="M266" i="9"/>
  <c r="L266" i="9"/>
  <c r="F266" i="9" s="1"/>
  <c r="E266" i="9"/>
  <c r="M265" i="9"/>
  <c r="L265" i="9"/>
  <c r="F265" i="9"/>
  <c r="B265" i="9" s="1"/>
  <c r="E265" i="9"/>
  <c r="M264" i="9"/>
  <c r="L264" i="9"/>
  <c r="F264" i="9" s="1"/>
  <c r="E264" i="9"/>
  <c r="M263" i="9"/>
  <c r="L263" i="9"/>
  <c r="E263" i="9"/>
  <c r="M262" i="9"/>
  <c r="L262" i="9"/>
  <c r="E262" i="9"/>
  <c r="M261" i="9"/>
  <c r="L261" i="9"/>
  <c r="F261" i="9"/>
  <c r="B261" i="9" s="1"/>
  <c r="E261" i="9"/>
  <c r="M260" i="9"/>
  <c r="L260" i="9"/>
  <c r="F260" i="9" s="1"/>
  <c r="E260" i="9"/>
  <c r="M259" i="9"/>
  <c r="L259" i="9"/>
  <c r="F259" i="9" s="1"/>
  <c r="B259" i="9" s="1"/>
  <c r="E259" i="9"/>
  <c r="M258" i="9"/>
  <c r="L258" i="9"/>
  <c r="F258" i="9" s="1"/>
  <c r="E258" i="9"/>
  <c r="M257" i="9"/>
  <c r="L257" i="9"/>
  <c r="F257" i="9"/>
  <c r="B257" i="9" s="1"/>
  <c r="E257" i="9"/>
  <c r="M256" i="9"/>
  <c r="L256" i="9"/>
  <c r="F256" i="9" s="1"/>
  <c r="E256" i="9"/>
  <c r="M255" i="9"/>
  <c r="L255" i="9"/>
  <c r="E255" i="9"/>
  <c r="M254" i="9"/>
  <c r="L254" i="9"/>
  <c r="E254" i="9"/>
  <c r="M253" i="9"/>
  <c r="L253" i="9"/>
  <c r="F253" i="9"/>
  <c r="B253" i="9" s="1"/>
  <c r="E253" i="9"/>
  <c r="M252" i="9"/>
  <c r="L252" i="9"/>
  <c r="F252" i="9" s="1"/>
  <c r="E252" i="9"/>
  <c r="M251" i="9"/>
  <c r="L251" i="9"/>
  <c r="F251" i="9" s="1"/>
  <c r="B251" i="9" s="1"/>
  <c r="E251" i="9"/>
  <c r="M250" i="9"/>
  <c r="L250" i="9"/>
  <c r="F250" i="9" s="1"/>
  <c r="E250" i="9"/>
  <c r="M249" i="9"/>
  <c r="L249" i="9"/>
  <c r="F249" i="9"/>
  <c r="B249" i="9" s="1"/>
  <c r="E249" i="9"/>
  <c r="M248" i="9"/>
  <c r="L248" i="9"/>
  <c r="F248" i="9" s="1"/>
  <c r="E248" i="9"/>
  <c r="M247" i="9"/>
  <c r="L247" i="9"/>
  <c r="E247" i="9"/>
  <c r="M246" i="9"/>
  <c r="L246" i="9"/>
  <c r="E246" i="9"/>
  <c r="M245" i="9"/>
  <c r="L245" i="9"/>
  <c r="F245" i="9"/>
  <c r="B245" i="9" s="1"/>
  <c r="E245" i="9"/>
  <c r="M244" i="9"/>
  <c r="L244" i="9"/>
  <c r="F244" i="9" s="1"/>
  <c r="E244" i="9"/>
  <c r="M243" i="9"/>
  <c r="L243" i="9"/>
  <c r="F243" i="9" s="1"/>
  <c r="B243" i="9" s="1"/>
  <c r="E243" i="9"/>
  <c r="M242" i="9"/>
  <c r="L242" i="9"/>
  <c r="F242" i="9" s="1"/>
  <c r="E242" i="9"/>
  <c r="M241" i="9"/>
  <c r="L241" i="9"/>
  <c r="F241" i="9"/>
  <c r="B241" i="9" s="1"/>
  <c r="E241" i="9"/>
  <c r="M240" i="9"/>
  <c r="L240" i="9"/>
  <c r="F240" i="9" s="1"/>
  <c r="E240" i="9"/>
  <c r="M239" i="9"/>
  <c r="L239" i="9"/>
  <c r="E239" i="9"/>
  <c r="M238" i="9"/>
  <c r="L238" i="9"/>
  <c r="E238" i="9"/>
  <c r="M237" i="9"/>
  <c r="L237" i="9"/>
  <c r="F237" i="9"/>
  <c r="B237" i="9" s="1"/>
  <c r="E237" i="9"/>
  <c r="M236" i="9"/>
  <c r="L236" i="9"/>
  <c r="F236" i="9" s="1"/>
  <c r="E236" i="9"/>
  <c r="M235" i="9"/>
  <c r="L235" i="9"/>
  <c r="F235" i="9" s="1"/>
  <c r="B235" i="9" s="1"/>
  <c r="E235" i="9"/>
  <c r="M234" i="9"/>
  <c r="L234" i="9"/>
  <c r="F234" i="9" s="1"/>
  <c r="E234" i="9"/>
  <c r="M233" i="9"/>
  <c r="L233" i="9"/>
  <c r="F233" i="9"/>
  <c r="B233" i="9" s="1"/>
  <c r="E233" i="9"/>
  <c r="M232" i="9"/>
  <c r="L232" i="9"/>
  <c r="F232" i="9" s="1"/>
  <c r="E232" i="9"/>
  <c r="M231" i="9"/>
  <c r="L231" i="9"/>
  <c r="E231" i="9"/>
  <c r="M230" i="9"/>
  <c r="L230" i="9"/>
  <c r="E230" i="9"/>
  <c r="M229" i="9"/>
  <c r="L229" i="9"/>
  <c r="F229" i="9"/>
  <c r="B229" i="9" s="1"/>
  <c r="E229" i="9"/>
  <c r="M228" i="9"/>
  <c r="L228" i="9"/>
  <c r="F228" i="9" s="1"/>
  <c r="E228" i="9"/>
  <c r="M227" i="9"/>
  <c r="L227" i="9"/>
  <c r="F227" i="9" s="1"/>
  <c r="B227" i="9" s="1"/>
  <c r="E227" i="9"/>
  <c r="M226" i="9"/>
  <c r="L226" i="9"/>
  <c r="F226" i="9" s="1"/>
  <c r="E226" i="9"/>
  <c r="H225" i="9"/>
  <c r="G225" i="9"/>
  <c r="F225" i="9"/>
  <c r="M224" i="9"/>
  <c r="L224" i="9"/>
  <c r="F224" i="9" s="1"/>
  <c r="E224" i="9"/>
  <c r="B224" i="9" s="1"/>
  <c r="M223" i="9"/>
  <c r="L223" i="9"/>
  <c r="F223" i="9" s="1"/>
  <c r="E223" i="9"/>
  <c r="B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B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H156" i="9"/>
  <c r="G156" i="9"/>
  <c r="F156" i="9"/>
  <c r="H155" i="9"/>
  <c r="E155" i="9" s="1"/>
  <c r="B155" i="9" s="1"/>
  <c r="G155" i="9"/>
  <c r="F155" i="9"/>
  <c r="H154" i="9"/>
  <c r="G154" i="9"/>
  <c r="F154" i="9"/>
  <c r="E154" i="9"/>
  <c r="B154" i="9" s="1"/>
  <c r="H153" i="9"/>
  <c r="G153" i="9"/>
  <c r="E153" i="9" s="1"/>
  <c r="B153" i="9" s="1"/>
  <c r="F153" i="9"/>
  <c r="H152" i="9"/>
  <c r="G152" i="9"/>
  <c r="F152" i="9"/>
  <c r="H151" i="9"/>
  <c r="G151" i="9"/>
  <c r="E151" i="9" s="1"/>
  <c r="B151" i="9" s="1"/>
  <c r="F151" i="9"/>
  <c r="H150" i="9"/>
  <c r="G150" i="9"/>
  <c r="F150" i="9"/>
  <c r="E150" i="9"/>
  <c r="B150" i="9" s="1"/>
  <c r="H149" i="9"/>
  <c r="G149" i="9"/>
  <c r="F149" i="9"/>
  <c r="E149" i="9"/>
  <c r="H148" i="9"/>
  <c r="G148" i="9"/>
  <c r="F148" i="9"/>
  <c r="H147" i="9"/>
  <c r="G147" i="9"/>
  <c r="F147" i="9"/>
  <c r="E147" i="9"/>
  <c r="B147" i="9" s="1"/>
  <c r="H146" i="9"/>
  <c r="G146" i="9"/>
  <c r="F146" i="9"/>
  <c r="E146" i="9"/>
  <c r="B146" i="9" s="1"/>
  <c r="H145" i="9"/>
  <c r="G145" i="9"/>
  <c r="E145" i="9" s="1"/>
  <c r="B145" i="9" s="1"/>
  <c r="F145" i="9"/>
  <c r="H144" i="9"/>
  <c r="G144" i="9"/>
  <c r="F144" i="9"/>
  <c r="H143" i="9"/>
  <c r="G143" i="9"/>
  <c r="E143" i="9" s="1"/>
  <c r="B143" i="9" s="1"/>
  <c r="F143" i="9"/>
  <c r="F142" i="9"/>
  <c r="H141" i="9"/>
  <c r="G141" i="9"/>
  <c r="F141" i="9"/>
  <c r="E141" i="9"/>
  <c r="B141" i="9" s="1"/>
  <c r="H140" i="9"/>
  <c r="G140" i="9"/>
  <c r="F140" i="9"/>
  <c r="H139" i="9"/>
  <c r="G139" i="9"/>
  <c r="F139" i="9"/>
  <c r="E139" i="9"/>
  <c r="B139" i="9" s="1"/>
  <c r="H138" i="9"/>
  <c r="G138" i="9"/>
  <c r="F138" i="9"/>
  <c r="E138" i="9"/>
  <c r="B138" i="9" s="1"/>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H92" i="9"/>
  <c r="G92" i="9"/>
  <c r="E92" i="9" s="1"/>
  <c r="B92" i="9" s="1"/>
  <c r="F92" i="9"/>
  <c r="H91" i="9"/>
  <c r="G91" i="9"/>
  <c r="E91" i="9" s="1"/>
  <c r="B91" i="9" s="1"/>
  <c r="F91" i="9"/>
  <c r="H90" i="9"/>
  <c r="G90" i="9"/>
  <c r="F90" i="9"/>
  <c r="E90" i="9"/>
  <c r="B90" i="9" s="1"/>
  <c r="H89" i="9"/>
  <c r="G89" i="9"/>
  <c r="F89" i="9"/>
  <c r="E89" i="9"/>
  <c r="H88" i="9"/>
  <c r="G88" i="9"/>
  <c r="E88" i="9" s="1"/>
  <c r="F88" i="9"/>
  <c r="H87" i="9"/>
  <c r="G87" i="9"/>
  <c r="F87" i="9"/>
  <c r="H86" i="9"/>
  <c r="G86" i="9"/>
  <c r="F86" i="9"/>
  <c r="E86" i="9"/>
  <c r="B86" i="9" s="1"/>
  <c r="H85" i="9"/>
  <c r="G85" i="9"/>
  <c r="F85" i="9"/>
  <c r="E85" i="9"/>
  <c r="B85" i="9" s="1"/>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F79" i="9"/>
  <c r="H78" i="9"/>
  <c r="G78" i="9"/>
  <c r="F78" i="9"/>
  <c r="E78" i="9"/>
  <c r="B78" i="9" s="1"/>
  <c r="H77" i="9"/>
  <c r="G77" i="9"/>
  <c r="F77" i="9"/>
  <c r="E77" i="9"/>
  <c r="B77" i="9" s="1"/>
  <c r="H76" i="9"/>
  <c r="G76" i="9"/>
  <c r="E76" i="9" s="1"/>
  <c r="B76" i="9" s="1"/>
  <c r="F76" i="9"/>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G45" i="9"/>
  <c r="F45" i="9"/>
  <c r="H44" i="9"/>
  <c r="G44" i="9"/>
  <c r="E44" i="9" s="1"/>
  <c r="B44" i="9" s="1"/>
  <c r="F44" i="9"/>
  <c r="H43" i="9"/>
  <c r="G43" i="9"/>
  <c r="E43" i="9" s="1"/>
  <c r="B43" i="9" s="1"/>
  <c r="F43" i="9"/>
  <c r="H42" i="9"/>
  <c r="G42" i="9"/>
  <c r="F42" i="9"/>
  <c r="H41" i="9"/>
  <c r="E41" i="9" s="1"/>
  <c r="B41" i="9" s="1"/>
  <c r="G41" i="9"/>
  <c r="F41" i="9"/>
  <c r="H40" i="9"/>
  <c r="E40" i="9" s="1"/>
  <c r="B40" i="9" s="1"/>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I3" i="9"/>
  <c r="H3" i="9"/>
  <c r="G3" i="9"/>
  <c r="D101" i="8"/>
  <c r="I36" i="3" s="1"/>
  <c r="D95" i="8"/>
  <c r="D90" i="8"/>
  <c r="D85" i="8"/>
  <c r="D80" i="8"/>
  <c r="D75" i="8"/>
  <c r="D70" i="8"/>
  <c r="D65" i="8"/>
  <c r="D60" i="8"/>
  <c r="D55" i="8"/>
  <c r="D49" i="8" s="1"/>
  <c r="D43" i="8" s="1"/>
  <c r="I35" i="3" s="1"/>
  <c r="D50" i="8"/>
  <c r="D44" i="8"/>
  <c r="D36" i="8"/>
  <c r="D26" i="8"/>
  <c r="D24" i="8" s="1"/>
  <c r="D18" i="8"/>
  <c r="D8" i="8"/>
  <c r="D6" i="8" s="1"/>
  <c r="C1481" i="1" s="1"/>
  <c r="E44" i="7"/>
  <c r="D44" i="7"/>
  <c r="E39" i="7"/>
  <c r="D39" i="7"/>
  <c r="D38" i="7" s="1"/>
  <c r="E38" i="7"/>
  <c r="E30" i="7"/>
  <c r="D30" i="7"/>
  <c r="D22" i="7" s="1"/>
  <c r="C1453" i="1" s="1"/>
  <c r="E23" i="7"/>
  <c r="E22" i="7" s="1"/>
  <c r="I30" i="3" s="1"/>
  <c r="D23" i="7"/>
  <c r="E7" i="7"/>
  <c r="E6" i="7" s="1"/>
  <c r="D7" i="7"/>
  <c r="D6" i="7"/>
  <c r="F140" i="6"/>
  <c r="F139" i="6"/>
  <c r="F138" i="6"/>
  <c r="F137" i="6"/>
  <c r="F136" i="6"/>
  <c r="F135" i="6"/>
  <c r="F134" i="6"/>
  <c r="F133" i="6"/>
  <c r="F132" i="6"/>
  <c r="F131" i="6"/>
  <c r="F130" i="6"/>
  <c r="E130" i="6"/>
  <c r="E129" i="6" s="1"/>
  <c r="D130" i="6"/>
  <c r="D129" i="6"/>
  <c r="F128" i="6"/>
  <c r="F127" i="6"/>
  <c r="F126" i="6"/>
  <c r="F125" i="6"/>
  <c r="F124" i="6"/>
  <c r="F123" i="6"/>
  <c r="F122" i="6"/>
  <c r="E122" i="6"/>
  <c r="D122" i="6"/>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304" i="1" s="1"/>
  <c r="H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F246" i="5" s="1"/>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E70" i="5"/>
  <c r="E69" i="5" s="1"/>
  <c r="D70" i="5"/>
  <c r="D69" i="5" s="1"/>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78" i="1"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F416" i="4" s="1"/>
  <c r="D416" i="4"/>
  <c r="F411" i="4"/>
  <c r="F410" i="4"/>
  <c r="F409" i="4"/>
  <c r="F406" i="4"/>
  <c r="F405" i="4"/>
  <c r="F404" i="4"/>
  <c r="F403"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E252" i="4" s="1"/>
  <c r="D248" i="1" s="1"/>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8" i="4"/>
  <c r="F128" i="4" s="1"/>
  <c r="F127" i="4"/>
  <c r="F126" i="4"/>
  <c r="E125" i="4"/>
  <c r="E124" i="4" s="1"/>
  <c r="D125"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H1578" i="1"/>
  <c r="G1578" i="1"/>
  <c r="C1578" i="1"/>
  <c r="C1577" i="1"/>
  <c r="H1577" i="1" s="1"/>
  <c r="C1576" i="1"/>
  <c r="G1576" i="1" s="1"/>
  <c r="H1575" i="1"/>
  <c r="G1575" i="1"/>
  <c r="C1575" i="1"/>
  <c r="C1574" i="1"/>
  <c r="H1574" i="1" s="1"/>
  <c r="G1573" i="1"/>
  <c r="C1573" i="1"/>
  <c r="H1573" i="1" s="1"/>
  <c r="C1572" i="1"/>
  <c r="G1572" i="1" s="1"/>
  <c r="H1571" i="1"/>
  <c r="G1571" i="1"/>
  <c r="C1571" i="1"/>
  <c r="H1570" i="1"/>
  <c r="G1570" i="1"/>
  <c r="C1570" i="1"/>
  <c r="C1569" i="1"/>
  <c r="H1569" i="1" s="1"/>
  <c r="H1568" i="1"/>
  <c r="C1568" i="1"/>
  <c r="G1568" i="1" s="1"/>
  <c r="H1567" i="1"/>
  <c r="G1567" i="1"/>
  <c r="C1567" i="1"/>
  <c r="C1566" i="1"/>
  <c r="H1566" i="1" s="1"/>
  <c r="G1565" i="1"/>
  <c r="C1565" i="1"/>
  <c r="H1565" i="1" s="1"/>
  <c r="C1564" i="1"/>
  <c r="G1564" i="1" s="1"/>
  <c r="H1563" i="1"/>
  <c r="G1563" i="1"/>
  <c r="C1563" i="1"/>
  <c r="H1562" i="1"/>
  <c r="G1562" i="1"/>
  <c r="C1562" i="1"/>
  <c r="C1561" i="1"/>
  <c r="H1561" i="1" s="1"/>
  <c r="H1560" i="1"/>
  <c r="C1560" i="1"/>
  <c r="G1560" i="1" s="1"/>
  <c r="H1559" i="1"/>
  <c r="G1559" i="1"/>
  <c r="C1559" i="1"/>
  <c r="C1558" i="1"/>
  <c r="H1558" i="1" s="1"/>
  <c r="G1557" i="1"/>
  <c r="C1557" i="1"/>
  <c r="H1557" i="1" s="1"/>
  <c r="C1556" i="1"/>
  <c r="G1556" i="1" s="1"/>
  <c r="H1555" i="1"/>
  <c r="G1555" i="1"/>
  <c r="C1555" i="1"/>
  <c r="H1554" i="1"/>
  <c r="G1554" i="1"/>
  <c r="C1554"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H1535" i="1"/>
  <c r="G1535" i="1"/>
  <c r="C1535" i="1"/>
  <c r="C1534" i="1"/>
  <c r="H1534" i="1" s="1"/>
  <c r="G1533" i="1"/>
  <c r="C1533" i="1"/>
  <c r="H1533" i="1" s="1"/>
  <c r="C1532" i="1"/>
  <c r="G1532" i="1" s="1"/>
  <c r="H1531" i="1"/>
  <c r="G1531" i="1"/>
  <c r="C1531" i="1"/>
  <c r="H1530" i="1"/>
  <c r="G1530" i="1"/>
  <c r="C1530" i="1"/>
  <c r="C1529" i="1"/>
  <c r="H1529" i="1" s="1"/>
  <c r="H1528" i="1"/>
  <c r="C1528" i="1"/>
  <c r="G1528" i="1" s="1"/>
  <c r="H1527" i="1"/>
  <c r="G1527" i="1"/>
  <c r="C1527" i="1"/>
  <c r="C1526" i="1"/>
  <c r="H1526" i="1" s="1"/>
  <c r="G1525" i="1"/>
  <c r="C1525" i="1"/>
  <c r="H1525" i="1" s="1"/>
  <c r="C1524" i="1"/>
  <c r="G1524" i="1" s="1"/>
  <c r="H1523" i="1"/>
  <c r="G1523" i="1"/>
  <c r="C1523" i="1"/>
  <c r="H1522" i="1"/>
  <c r="G1522" i="1"/>
  <c r="C1522" i="1"/>
  <c r="C1521" i="1"/>
  <c r="H1521" i="1" s="1"/>
  <c r="H1520" i="1"/>
  <c r="C1520" i="1"/>
  <c r="G1520" i="1" s="1"/>
  <c r="H1519" i="1"/>
  <c r="G1519" i="1"/>
  <c r="C1519" i="1"/>
  <c r="C1518" i="1"/>
  <c r="H1518" i="1" s="1"/>
  <c r="C1516" i="1"/>
  <c r="G1516" i="1" s="1"/>
  <c r="H1515" i="1"/>
  <c r="G1515" i="1"/>
  <c r="C1515" i="1"/>
  <c r="H1514" i="1"/>
  <c r="G1514" i="1"/>
  <c r="C1514" i="1"/>
  <c r="C1513" i="1"/>
  <c r="H1513" i="1" s="1"/>
  <c r="H1512" i="1"/>
  <c r="C1512" i="1"/>
  <c r="G1512" i="1" s="1"/>
  <c r="C1511" i="1"/>
  <c r="C1510" i="1"/>
  <c r="H1510" i="1" s="1"/>
  <c r="C1509" i="1"/>
  <c r="H1509" i="1" s="1"/>
  <c r="H1508" i="1"/>
  <c r="G1508" i="1"/>
  <c r="C1508" i="1"/>
  <c r="C1507" i="1"/>
  <c r="C1506" i="1"/>
  <c r="H1506" i="1" s="1"/>
  <c r="H1505" i="1"/>
  <c r="G1505" i="1"/>
  <c r="C1505" i="1"/>
  <c r="C1504" i="1"/>
  <c r="H1504" i="1" s="1"/>
  <c r="C1503" i="1"/>
  <c r="C1502" i="1"/>
  <c r="H1502" i="1" s="1"/>
  <c r="C1501" i="1"/>
  <c r="H1501" i="1" s="1"/>
  <c r="H1500" i="1"/>
  <c r="G1500" i="1"/>
  <c r="C1500" i="1"/>
  <c r="C1499" i="1"/>
  <c r="C1498" i="1"/>
  <c r="H1498" i="1" s="1"/>
  <c r="H1497" i="1"/>
  <c r="G1497" i="1"/>
  <c r="C1497" i="1"/>
  <c r="H1496" i="1"/>
  <c r="G1496" i="1"/>
  <c r="C1496" i="1"/>
  <c r="C1495" i="1"/>
  <c r="C1494" i="1"/>
  <c r="H1494" i="1" s="1"/>
  <c r="H1493" i="1"/>
  <c r="G1493" i="1"/>
  <c r="C1493" i="1"/>
  <c r="C1492" i="1"/>
  <c r="H1492" i="1" s="1"/>
  <c r="C1491" i="1"/>
  <c r="C1490" i="1"/>
  <c r="H1490" i="1" s="1"/>
  <c r="G1489" i="1"/>
  <c r="C1489" i="1"/>
  <c r="H1489" i="1" s="1"/>
  <c r="H1488" i="1"/>
  <c r="G1488" i="1"/>
  <c r="C1488" i="1"/>
  <c r="C1487" i="1"/>
  <c r="C1486" i="1"/>
  <c r="H1486" i="1" s="1"/>
  <c r="C1485" i="1"/>
  <c r="H1485" i="1" s="1"/>
  <c r="C1484" i="1"/>
  <c r="H1484" i="1" s="1"/>
  <c r="C1483" i="1"/>
  <c r="C1482" i="1"/>
  <c r="H1482" i="1" s="1"/>
  <c r="H1480" i="1"/>
  <c r="G1480" i="1"/>
  <c r="C1480" i="1"/>
  <c r="H1479" i="1"/>
  <c r="D1479" i="1"/>
  <c r="C1479" i="1"/>
  <c r="G1479" i="1" s="1"/>
  <c r="D1478" i="1"/>
  <c r="G1478" i="1" s="1"/>
  <c r="C1478" i="1"/>
  <c r="H1477" i="1"/>
  <c r="D1477" i="1"/>
  <c r="C1477" i="1"/>
  <c r="G1477" i="1" s="1"/>
  <c r="I1477" i="1" s="1"/>
  <c r="D1476" i="1"/>
  <c r="G1476" i="1" s="1"/>
  <c r="C1476" i="1"/>
  <c r="H1476" i="1" s="1"/>
  <c r="D1475" i="1"/>
  <c r="G1475" i="1" s="1"/>
  <c r="C1475" i="1"/>
  <c r="H1474" i="1"/>
  <c r="D1474" i="1"/>
  <c r="C1474" i="1"/>
  <c r="G1474" i="1" s="1"/>
  <c r="I1474" i="1" s="1"/>
  <c r="D1473" i="1"/>
  <c r="G1473" i="1" s="1"/>
  <c r="C1473" i="1"/>
  <c r="H1473" i="1" s="1"/>
  <c r="H1472" i="1"/>
  <c r="D1472" i="1"/>
  <c r="C1472" i="1"/>
  <c r="G1472" i="1" s="1"/>
  <c r="D1471" i="1"/>
  <c r="G1471" i="1" s="1"/>
  <c r="C1471" i="1"/>
  <c r="D1470" i="1"/>
  <c r="G1470" i="1" s="1"/>
  <c r="C1470" i="1"/>
  <c r="H1470" i="1" s="1"/>
  <c r="D1469" i="1"/>
  <c r="G1469" i="1" s="1"/>
  <c r="C1469" i="1"/>
  <c r="H1468" i="1"/>
  <c r="D1468" i="1"/>
  <c r="C1468" i="1"/>
  <c r="G1468" i="1" s="1"/>
  <c r="I1468" i="1" s="1"/>
  <c r="D1467" i="1"/>
  <c r="G1467" i="1" s="1"/>
  <c r="C1467" i="1"/>
  <c r="H1467" i="1" s="1"/>
  <c r="H1466" i="1"/>
  <c r="D1466" i="1"/>
  <c r="C1466" i="1"/>
  <c r="G1466" i="1" s="1"/>
  <c r="D1465" i="1"/>
  <c r="G1465" i="1" s="1"/>
  <c r="C1465" i="1"/>
  <c r="H1464" i="1"/>
  <c r="D1464" i="1"/>
  <c r="C1464" i="1"/>
  <c r="G1464" i="1" s="1"/>
  <c r="I1464" i="1" s="1"/>
  <c r="D1463" i="1"/>
  <c r="G1463" i="1" s="1"/>
  <c r="C1463" i="1"/>
  <c r="H1463" i="1" s="1"/>
  <c r="H1462" i="1"/>
  <c r="D1462" i="1"/>
  <c r="C1462" i="1"/>
  <c r="G1462" i="1" s="1"/>
  <c r="H1461" i="1"/>
  <c r="D1461" i="1"/>
  <c r="C1461" i="1"/>
  <c r="G1461" i="1" s="1"/>
  <c r="D1460" i="1"/>
  <c r="G1460" i="1" s="1"/>
  <c r="C1460" i="1"/>
  <c r="H1460" i="1" s="1"/>
  <c r="H1459" i="1"/>
  <c r="D1459" i="1"/>
  <c r="C1459" i="1"/>
  <c r="G1459" i="1" s="1"/>
  <c r="I1459" i="1" s="1"/>
  <c r="J1458" i="1"/>
  <c r="D1458" i="1"/>
  <c r="G1458" i="1" s="1"/>
  <c r="C1458" i="1"/>
  <c r="H1458" i="1" s="1"/>
  <c r="H1457" i="1"/>
  <c r="D1457" i="1"/>
  <c r="C1457" i="1"/>
  <c r="G1457" i="1" s="1"/>
  <c r="D1456" i="1"/>
  <c r="C1456" i="1"/>
  <c r="H1456" i="1" s="1"/>
  <c r="H1455" i="1"/>
  <c r="D1455" i="1"/>
  <c r="C1455" i="1"/>
  <c r="G1455" i="1" s="1"/>
  <c r="I1455" i="1" s="1"/>
  <c r="C1454" i="1"/>
  <c r="D1453" i="1"/>
  <c r="D1452" i="1"/>
  <c r="G1452" i="1" s="1"/>
  <c r="C1452" i="1"/>
  <c r="H1452" i="1" s="1"/>
  <c r="H1451" i="1"/>
  <c r="D1451" i="1"/>
  <c r="C1451" i="1"/>
  <c r="G1451" i="1" s="1"/>
  <c r="I1451" i="1" s="1"/>
  <c r="J1450" i="1"/>
  <c r="D1450" i="1"/>
  <c r="G1450" i="1" s="1"/>
  <c r="C1450" i="1"/>
  <c r="H1450" i="1" s="1"/>
  <c r="H1449" i="1"/>
  <c r="D1449" i="1"/>
  <c r="C1449" i="1"/>
  <c r="G1449" i="1" s="1"/>
  <c r="D1448" i="1"/>
  <c r="G1448" i="1" s="1"/>
  <c r="C1448" i="1"/>
  <c r="H1448" i="1" s="1"/>
  <c r="H1447" i="1"/>
  <c r="D1447" i="1"/>
  <c r="C1447" i="1"/>
  <c r="G1447" i="1" s="1"/>
  <c r="I1447" i="1" s="1"/>
  <c r="J1446" i="1"/>
  <c r="D1446" i="1"/>
  <c r="G1446" i="1" s="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D1427" i="1"/>
  <c r="C1427" i="1"/>
  <c r="H1427" i="1" s="1"/>
  <c r="H1426" i="1"/>
  <c r="G1426" i="1"/>
  <c r="D1426" i="1"/>
  <c r="C1426" i="1"/>
  <c r="H1425" i="1"/>
  <c r="G1425" i="1"/>
  <c r="D1425" i="1"/>
  <c r="C1425" i="1"/>
  <c r="H1424" i="1"/>
  <c r="G1424" i="1"/>
  <c r="D1424" i="1"/>
  <c r="C1424"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G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4" i="1"/>
  <c r="D1244" i="1"/>
  <c r="C1244" i="1"/>
  <c r="G1244" i="1" s="1"/>
  <c r="H1243" i="1"/>
  <c r="G1243" i="1"/>
  <c r="D1243" i="1"/>
  <c r="C1243" i="1"/>
  <c r="H1242" i="1"/>
  <c r="G1242" i="1"/>
  <c r="D1242" i="1"/>
  <c r="C1242" i="1"/>
  <c r="D1241" i="1"/>
  <c r="C1241" i="1"/>
  <c r="D1240" i="1"/>
  <c r="H1240" i="1" s="1"/>
  <c r="C1240" i="1"/>
  <c r="H1239" i="1"/>
  <c r="G1239" i="1"/>
  <c r="D1239" i="1"/>
  <c r="C1239" i="1"/>
  <c r="H1238" i="1"/>
  <c r="G1238" i="1"/>
  <c r="D1238" i="1"/>
  <c r="C1238" i="1"/>
  <c r="D1237" i="1"/>
  <c r="C1237" i="1"/>
  <c r="D1236" i="1"/>
  <c r="C1236" i="1"/>
  <c r="D1235" i="1"/>
  <c r="H1234" i="1"/>
  <c r="G1234" i="1"/>
  <c r="D1234" i="1"/>
  <c r="C1234" i="1"/>
  <c r="H1233" i="1"/>
  <c r="G1233" i="1"/>
  <c r="D1233" i="1"/>
  <c r="C1233" i="1"/>
  <c r="D1232" i="1"/>
  <c r="C1232" i="1"/>
  <c r="G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D1225" i="1"/>
  <c r="G1225" i="1" s="1"/>
  <c r="C1225" i="1"/>
  <c r="D1224" i="1"/>
  <c r="H1224" i="1" s="1"/>
  <c r="C1224" i="1"/>
  <c r="D1223" i="1"/>
  <c r="G1223" i="1" s="1"/>
  <c r="C1223" i="1"/>
  <c r="H1221" i="1"/>
  <c r="G1221" i="1"/>
  <c r="D1221" i="1"/>
  <c r="C1221" i="1"/>
  <c r="H1220" i="1"/>
  <c r="G1220" i="1"/>
  <c r="D1220" i="1"/>
  <c r="C1220" i="1"/>
  <c r="H1219" i="1"/>
  <c r="G1219" i="1"/>
  <c r="D1219" i="1"/>
  <c r="C1219" i="1"/>
  <c r="H1218" i="1"/>
  <c r="G1218" i="1"/>
  <c r="D1218" i="1"/>
  <c r="C1218" i="1"/>
  <c r="D1217" i="1"/>
  <c r="C1217" i="1"/>
  <c r="D1216" i="1"/>
  <c r="C1216" i="1"/>
  <c r="H1216" i="1" s="1"/>
  <c r="D1215" i="1"/>
  <c r="D1213" i="1"/>
  <c r="H1213" i="1" s="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D1155" i="1"/>
  <c r="C1155" i="1"/>
  <c r="H1155" i="1" s="1"/>
  <c r="D1154" i="1"/>
  <c r="C1154" i="1"/>
  <c r="D1151" i="1"/>
  <c r="C1151" i="1"/>
  <c r="H1151" i="1" s="1"/>
  <c r="H1150" i="1"/>
  <c r="G1150" i="1"/>
  <c r="D1150" i="1"/>
  <c r="C1150" i="1"/>
  <c r="D1149" i="1"/>
  <c r="G1149" i="1" s="1"/>
  <c r="C1149" i="1"/>
  <c r="D1148" i="1"/>
  <c r="G1148" i="1" s="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G1054" i="1"/>
  <c r="D1054" i="1"/>
  <c r="C1054" i="1"/>
  <c r="H1053" i="1"/>
  <c r="G1053" i="1"/>
  <c r="D1053" i="1"/>
  <c r="C1053" i="1"/>
  <c r="H1052" i="1"/>
  <c r="G1052" i="1"/>
  <c r="D1052" i="1"/>
  <c r="C1052" i="1"/>
  <c r="H1051" i="1"/>
  <c r="G1051" i="1"/>
  <c r="D1051" i="1"/>
  <c r="C1051" i="1"/>
  <c r="G1050" i="1"/>
  <c r="D1050" i="1"/>
  <c r="C1050" i="1"/>
  <c r="H1050" i="1" s="1"/>
  <c r="H1049" i="1"/>
  <c r="G1049" i="1"/>
  <c r="D1049" i="1"/>
  <c r="C1049" i="1"/>
  <c r="D1048" i="1"/>
  <c r="G1048" i="1" s="1"/>
  <c r="C1048" i="1"/>
  <c r="D1047" i="1"/>
  <c r="H1045" i="1"/>
  <c r="G1045" i="1"/>
  <c r="D1045" i="1"/>
  <c r="C1045" i="1"/>
  <c r="H1044" i="1"/>
  <c r="G1044" i="1"/>
  <c r="D1044" i="1"/>
  <c r="C1044" i="1"/>
  <c r="H1043" i="1"/>
  <c r="G1043" i="1"/>
  <c r="D1043" i="1"/>
  <c r="C1043" i="1"/>
  <c r="D1042" i="1"/>
  <c r="H1042" i="1" s="1"/>
  <c r="C1042" i="1"/>
  <c r="D1041" i="1"/>
  <c r="H1041" i="1" s="1"/>
  <c r="C1041" i="1"/>
  <c r="G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G1032" i="1"/>
  <c r="D1032" i="1"/>
  <c r="C1032" i="1"/>
  <c r="H1031" i="1"/>
  <c r="G1031" i="1"/>
  <c r="D1031" i="1"/>
  <c r="C1031" i="1"/>
  <c r="D1030" i="1"/>
  <c r="C1030" i="1"/>
  <c r="H1030" i="1" s="1"/>
  <c r="H1029" i="1"/>
  <c r="G1029" i="1"/>
  <c r="D1029" i="1"/>
  <c r="C1029" i="1"/>
  <c r="D1028" i="1"/>
  <c r="H1028" i="1" s="1"/>
  <c r="C1028" i="1"/>
  <c r="G1028" i="1" s="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H1010" i="1"/>
  <c r="G1010" i="1"/>
  <c r="D1010" i="1"/>
  <c r="C1010" i="1"/>
  <c r="H1009" i="1"/>
  <c r="G1009" i="1"/>
  <c r="D1009" i="1"/>
  <c r="C1009" i="1"/>
  <c r="D1008" i="1"/>
  <c r="C1008" i="1"/>
  <c r="D1007" i="1"/>
  <c r="C1007" i="1"/>
  <c r="D1006" i="1"/>
  <c r="C1006" i="1"/>
  <c r="H1005" i="1"/>
  <c r="G1005" i="1"/>
  <c r="D1005" i="1"/>
  <c r="C1005" i="1"/>
  <c r="D1004" i="1"/>
  <c r="H1004" i="1" s="1"/>
  <c r="C1004" i="1"/>
  <c r="D1003" i="1"/>
  <c r="C1003" i="1"/>
  <c r="D1002" i="1"/>
  <c r="H1002" i="1" s="1"/>
  <c r="C1002" i="1"/>
  <c r="D1001" i="1"/>
  <c r="C1001" i="1"/>
  <c r="H1001" i="1" s="1"/>
  <c r="D1000" i="1"/>
  <c r="H1000" i="1" s="1"/>
  <c r="C1000" i="1"/>
  <c r="D999" i="1"/>
  <c r="C999" i="1"/>
  <c r="D998" i="1"/>
  <c r="C998" i="1"/>
  <c r="D997" i="1"/>
  <c r="C997" i="1"/>
  <c r="D996" i="1"/>
  <c r="C996" i="1"/>
  <c r="H995" i="1"/>
  <c r="G995" i="1"/>
  <c r="D995" i="1"/>
  <c r="C995" i="1"/>
  <c r="H994" i="1"/>
  <c r="G994" i="1"/>
  <c r="D994" i="1"/>
  <c r="C994" i="1"/>
  <c r="D993" i="1"/>
  <c r="C993" i="1"/>
  <c r="H992" i="1"/>
  <c r="G992" i="1"/>
  <c r="D992" i="1"/>
  <c r="C992" i="1"/>
  <c r="D991" i="1"/>
  <c r="C991" i="1"/>
  <c r="H989" i="1"/>
  <c r="D989" i="1"/>
  <c r="G989" i="1" s="1"/>
  <c r="C989" i="1"/>
  <c r="H988" i="1"/>
  <c r="G988" i="1"/>
  <c r="D988" i="1"/>
  <c r="C988" i="1"/>
  <c r="D987" i="1"/>
  <c r="G987" i="1" s="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D718" i="1"/>
  <c r="G718" i="1" s="1"/>
  <c r="C718" i="1"/>
  <c r="H717" i="1"/>
  <c r="G717" i="1"/>
  <c r="D717" i="1"/>
  <c r="C717" i="1"/>
  <c r="D716" i="1"/>
  <c r="H716" i="1" s="1"/>
  <c r="C716" i="1"/>
  <c r="H715" i="1"/>
  <c r="D715" i="1"/>
  <c r="C715" i="1"/>
  <c r="G715" i="1" s="1"/>
  <c r="H714" i="1"/>
  <c r="G714" i="1"/>
  <c r="D714" i="1"/>
  <c r="C714" i="1"/>
  <c r="H713" i="1"/>
  <c r="G713" i="1"/>
  <c r="D713" i="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D645" i="1"/>
  <c r="H645" i="1" s="1"/>
  <c r="C645" i="1"/>
  <c r="H644" i="1"/>
  <c r="D644" i="1"/>
  <c r="C644" i="1"/>
  <c r="G644" i="1" s="1"/>
  <c r="D643" i="1"/>
  <c r="H643" i="1" s="1"/>
  <c r="C643" i="1"/>
  <c r="D642" i="1"/>
  <c r="H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D412" i="1"/>
  <c r="G412" i="1" s="1"/>
  <c r="C412" i="1"/>
  <c r="H412" i="1" s="1"/>
  <c r="D411" i="1"/>
  <c r="G411" i="1" s="1"/>
  <c r="C411" i="1"/>
  <c r="H411" i="1" s="1"/>
  <c r="H406" i="1"/>
  <c r="G406" i="1"/>
  <c r="D406" i="1"/>
  <c r="C406" i="1"/>
  <c r="H405" i="1"/>
  <c r="G405" i="1"/>
  <c r="D405" i="1"/>
  <c r="C405" i="1"/>
  <c r="D404" i="1"/>
  <c r="G404" i="1" s="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D391" i="1"/>
  <c r="H390" i="1"/>
  <c r="D390" i="1"/>
  <c r="C390" i="1"/>
  <c r="G390" i="1" s="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D368" i="1"/>
  <c r="G368" i="1" s="1"/>
  <c r="C368" i="1"/>
  <c r="D367" i="1"/>
  <c r="G367" i="1" s="1"/>
  <c r="C367" i="1"/>
  <c r="D366" i="1"/>
  <c r="C366" i="1"/>
  <c r="H366" i="1" s="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C322" i="1"/>
  <c r="G322" i="1" s="1"/>
  <c r="D321" i="1"/>
  <c r="C321" i="1"/>
  <c r="G321" i="1" s="1"/>
  <c r="H320" i="1"/>
  <c r="G320" i="1"/>
  <c r="D320" i="1"/>
  <c r="C320" i="1"/>
  <c r="H319" i="1"/>
  <c r="D319" i="1"/>
  <c r="G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D190" i="1"/>
  <c r="G190" i="1" s="1"/>
  <c r="C190" i="1"/>
  <c r="D189" i="1"/>
  <c r="C189" i="1"/>
  <c r="D188" i="1"/>
  <c r="H188" i="1" s="1"/>
  <c r="C188" i="1"/>
  <c r="H187" i="1"/>
  <c r="G187" i="1"/>
  <c r="D187" i="1"/>
  <c r="C187" i="1"/>
  <c r="D186" i="1"/>
  <c r="C186" i="1"/>
  <c r="H186" i="1" s="1"/>
  <c r="D185" i="1"/>
  <c r="C185" i="1"/>
  <c r="D184" i="1"/>
  <c r="C184" i="1"/>
  <c r="H183" i="1"/>
  <c r="G183" i="1"/>
  <c r="D183" i="1"/>
  <c r="C183" i="1"/>
  <c r="H182" i="1"/>
  <c r="G182" i="1"/>
  <c r="D182" i="1"/>
  <c r="C182" i="1"/>
  <c r="H181" i="1"/>
  <c r="D181" i="1"/>
  <c r="C181" i="1"/>
  <c r="G181" i="1" s="1"/>
  <c r="D180" i="1"/>
  <c r="C180" i="1"/>
  <c r="H180" i="1" s="1"/>
  <c r="D179" i="1"/>
  <c r="G179" i="1" s="1"/>
  <c r="C179" i="1"/>
  <c r="H178" i="1"/>
  <c r="G178" i="1"/>
  <c r="D178" i="1"/>
  <c r="C178" i="1"/>
  <c r="D177" i="1"/>
  <c r="C177" i="1"/>
  <c r="H177" i="1" s="1"/>
  <c r="D176" i="1"/>
  <c r="C176" i="1"/>
  <c r="D175" i="1"/>
  <c r="C175" i="1"/>
  <c r="D174" i="1"/>
  <c r="C174" i="1"/>
  <c r="D173" i="1"/>
  <c r="C173" i="1"/>
  <c r="D172" i="1"/>
  <c r="H172" i="1" s="1"/>
  <c r="C172" i="1"/>
  <c r="H171" i="1"/>
  <c r="G171" i="1"/>
  <c r="D171" i="1"/>
  <c r="C171" i="1"/>
  <c r="D170" i="1"/>
  <c r="C170" i="1"/>
  <c r="D169" i="1"/>
  <c r="C169" i="1"/>
  <c r="D168" i="1"/>
  <c r="H168" i="1" s="1"/>
  <c r="C168" i="1"/>
  <c r="D167" i="1"/>
  <c r="C167" i="1"/>
  <c r="D166" i="1"/>
  <c r="C166" i="1"/>
  <c r="H166" i="1" s="1"/>
  <c r="D165" i="1"/>
  <c r="C165" i="1"/>
  <c r="H164" i="1"/>
  <c r="G164" i="1"/>
  <c r="D164" i="1"/>
  <c r="C164" i="1"/>
  <c r="D163" i="1"/>
  <c r="C163" i="1"/>
  <c r="D162" i="1"/>
  <c r="C162" i="1"/>
  <c r="H162" i="1" s="1"/>
  <c r="D161" i="1"/>
  <c r="H161" i="1" s="1"/>
  <c r="C161" i="1"/>
  <c r="D160" i="1"/>
  <c r="G160" i="1" s="1"/>
  <c r="C160" i="1"/>
  <c r="D158" i="1"/>
  <c r="H158" i="1" s="1"/>
  <c r="C158" i="1"/>
  <c r="D157" i="1"/>
  <c r="H157" i="1" s="1"/>
  <c r="C157" i="1"/>
  <c r="G157" i="1" s="1"/>
  <c r="D156" i="1"/>
  <c r="C156" i="1"/>
  <c r="H156" i="1" s="1"/>
  <c r="D155" i="1"/>
  <c r="C155" i="1"/>
  <c r="H155" i="1" s="1"/>
  <c r="G154" i="1"/>
  <c r="D154" i="1"/>
  <c r="H154" i="1" s="1"/>
  <c r="C154" i="1"/>
  <c r="D153" i="1"/>
  <c r="C153" i="1"/>
  <c r="H153" i="1" s="1"/>
  <c r="D152" i="1"/>
  <c r="C152" i="1"/>
  <c r="H152" i="1" s="1"/>
  <c r="H151" i="1"/>
  <c r="G151" i="1"/>
  <c r="D151" i="1"/>
  <c r="C151" i="1"/>
  <c r="D150" i="1"/>
  <c r="G150" i="1" s="1"/>
  <c r="C150" i="1"/>
  <c r="H150" i="1" s="1"/>
  <c r="D149"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D131" i="1"/>
  <c r="C131" i="1"/>
  <c r="D130" i="1"/>
  <c r="C130" i="1"/>
  <c r="D129" i="1"/>
  <c r="H128" i="1"/>
  <c r="G128" i="1"/>
  <c r="D128" i="1"/>
  <c r="C128" i="1"/>
  <c r="H127" i="1"/>
  <c r="G127" i="1"/>
  <c r="D127" i="1"/>
  <c r="C127" i="1"/>
  <c r="D126" i="1"/>
  <c r="C126" i="1"/>
  <c r="H126" i="1" s="1"/>
  <c r="D125" i="1"/>
  <c r="C125" i="1"/>
  <c r="H125" i="1" s="1"/>
  <c r="D124" i="1"/>
  <c r="C124" i="1"/>
  <c r="H124" i="1" s="1"/>
  <c r="D123" i="1"/>
  <c r="C123" i="1"/>
  <c r="H122" i="1"/>
  <c r="G122" i="1"/>
  <c r="D122" i="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G108"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C53" i="1"/>
  <c r="G53" i="1" s="1"/>
  <c r="H52" i="1"/>
  <c r="G52" i="1"/>
  <c r="D52" i="1"/>
  <c r="C52" i="1"/>
  <c r="H51" i="1"/>
  <c r="G51" i="1"/>
  <c r="D51" i="1"/>
  <c r="C51" i="1"/>
  <c r="H50" i="1"/>
  <c r="D50" i="1"/>
  <c r="C50" i="1"/>
  <c r="G50" i="1" s="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9" i="9" l="1"/>
  <c r="B279" i="9" s="1"/>
  <c r="G1224" i="1"/>
  <c r="H1223" i="1"/>
  <c r="H1225" i="1"/>
  <c r="E245" i="5"/>
  <c r="H1423" i="1"/>
  <c r="F129" i="6"/>
  <c r="H1274" i="1"/>
  <c r="G1211" i="1"/>
  <c r="G1213" i="1"/>
  <c r="H1154" i="1"/>
  <c r="H1576" i="1"/>
  <c r="G1509" i="1"/>
  <c r="G1504" i="1"/>
  <c r="G1501" i="1"/>
  <c r="G1492" i="1"/>
  <c r="H1481" i="1"/>
  <c r="G1481" i="1"/>
  <c r="G1485" i="1"/>
  <c r="G1484" i="1"/>
  <c r="D1454" i="1"/>
  <c r="H1454" i="1" s="1"/>
  <c r="E5" i="7"/>
  <c r="I29" i="3" s="1"/>
  <c r="G1453" i="1"/>
  <c r="H1453" i="1"/>
  <c r="G1456" i="1"/>
  <c r="I1456" i="1" s="1"/>
  <c r="E644" i="4"/>
  <c r="D638" i="1" s="1"/>
  <c r="H404" i="1"/>
  <c r="E273" i="9"/>
  <c r="B273" i="9" s="1"/>
  <c r="H288" i="1"/>
  <c r="E643" i="4"/>
  <c r="D637" i="1" s="1"/>
  <c r="H175" i="1"/>
  <c r="H1245" i="1"/>
  <c r="H1241" i="1"/>
  <c r="G1240" i="1"/>
  <c r="G716" i="1"/>
  <c r="F219" i="9"/>
  <c r="B219" i="9" s="1"/>
  <c r="H290" i="1"/>
  <c r="H413" i="1"/>
  <c r="H1217" i="1"/>
  <c r="G1138" i="1"/>
  <c r="H1137" i="1"/>
  <c r="H1064" i="1"/>
  <c r="H1056" i="1"/>
  <c r="F78" i="5"/>
  <c r="H1062" i="1"/>
  <c r="H1048" i="1"/>
  <c r="G1042" i="1"/>
  <c r="F63" i="5"/>
  <c r="H1032" i="1"/>
  <c r="H1025" i="1"/>
  <c r="H1023" i="1"/>
  <c r="H1027" i="1"/>
  <c r="F45" i="5"/>
  <c r="H1008" i="1"/>
  <c r="H1007" i="1"/>
  <c r="H1006" i="1"/>
  <c r="G1004" i="1"/>
  <c r="H1003" i="1"/>
  <c r="F19" i="5"/>
  <c r="G1002" i="1"/>
  <c r="G1000" i="1"/>
  <c r="H999" i="1"/>
  <c r="H998" i="1"/>
  <c r="H997" i="1"/>
  <c r="G996" i="1"/>
  <c r="H986" i="1"/>
  <c r="G991" i="1"/>
  <c r="F13" i="5"/>
  <c r="G993" i="1"/>
  <c r="H987" i="1"/>
  <c r="H1149" i="1"/>
  <c r="F170" i="5"/>
  <c r="H1237" i="1"/>
  <c r="H1236" i="1"/>
  <c r="H291" i="1"/>
  <c r="E284" i="9"/>
  <c r="B284" i="9" s="1"/>
  <c r="E67" i="9"/>
  <c r="B67" i="9" s="1"/>
  <c r="H256" i="1"/>
  <c r="F259" i="4"/>
  <c r="H255" i="1"/>
  <c r="G209" i="1"/>
  <c r="H206" i="1"/>
  <c r="H207" i="1"/>
  <c r="H191" i="1"/>
  <c r="H189" i="1"/>
  <c r="G184" i="1"/>
  <c r="G188" i="1"/>
  <c r="E46" i="9"/>
  <c r="B46" i="9" s="1"/>
  <c r="F188" i="4"/>
  <c r="H185" i="1"/>
  <c r="F220" i="9"/>
  <c r="B220" i="9" s="1"/>
  <c r="H173" i="1"/>
  <c r="H179" i="1"/>
  <c r="E42" i="9"/>
  <c r="B42" i="9" s="1"/>
  <c r="H176" i="1"/>
  <c r="H174" i="1"/>
  <c r="F177" i="4"/>
  <c r="G172" i="1"/>
  <c r="H170" i="1"/>
  <c r="H169" i="1"/>
  <c r="G168" i="1"/>
  <c r="H167" i="1"/>
  <c r="F169" i="4"/>
  <c r="H165" i="1"/>
  <c r="H163" i="1"/>
  <c r="H160" i="1"/>
  <c r="G161" i="1"/>
  <c r="G158" i="1"/>
  <c r="E152" i="4"/>
  <c r="D148" i="1" s="1"/>
  <c r="E39" i="9"/>
  <c r="B39" i="9" s="1"/>
  <c r="H149" i="1"/>
  <c r="F153" i="4"/>
  <c r="G705" i="1"/>
  <c r="E26" i="9"/>
  <c r="B26" i="9" s="1"/>
  <c r="G643" i="1"/>
  <c r="G642" i="1"/>
  <c r="G645" i="1"/>
  <c r="F652" i="4"/>
  <c r="H649" i="1"/>
  <c r="G647" i="1"/>
  <c r="G641" i="1"/>
  <c r="F402" i="4"/>
  <c r="G398" i="1"/>
  <c r="G397" i="1"/>
  <c r="H368" i="1"/>
  <c r="H364" i="1"/>
  <c r="H367" i="1"/>
  <c r="E350" i="4"/>
  <c r="D345" i="1" s="1"/>
  <c r="H365" i="1"/>
  <c r="F369" i="4"/>
  <c r="E311" i="4"/>
  <c r="D306" i="1" s="1"/>
  <c r="H131" i="1"/>
  <c r="H130" i="1"/>
  <c r="F125" i="4"/>
  <c r="H123" i="1"/>
  <c r="F216" i="9"/>
  <c r="B216" i="9" s="1"/>
  <c r="H113" i="1"/>
  <c r="F83" i="4"/>
  <c r="H81" i="1"/>
  <c r="G65" i="1"/>
  <c r="E283" i="9"/>
  <c r="B283" i="9" s="1"/>
  <c r="G1423" i="1"/>
  <c r="G1427" i="1"/>
  <c r="G1274" i="1"/>
  <c r="G1266" i="1"/>
  <c r="G1264" i="1"/>
  <c r="G1245" i="1"/>
  <c r="G1241" i="1"/>
  <c r="G1236" i="1"/>
  <c r="G1237" i="1"/>
  <c r="H1232" i="1"/>
  <c r="G1216" i="1"/>
  <c r="G1217" i="1"/>
  <c r="G1166" i="1"/>
  <c r="G1165" i="1"/>
  <c r="G1156" i="1"/>
  <c r="G1154" i="1"/>
  <c r="G1155" i="1"/>
  <c r="G1151" i="1"/>
  <c r="G1137" i="1"/>
  <c r="G1064" i="1"/>
  <c r="G1056" i="1"/>
  <c r="G1062" i="1"/>
  <c r="F69" i="5"/>
  <c r="C1047" i="1"/>
  <c r="F70" i="5"/>
  <c r="G1030" i="1"/>
  <c r="G1027" i="1"/>
  <c r="G1023" i="1"/>
  <c r="G1025" i="1"/>
  <c r="G1012" i="1"/>
  <c r="G1007" i="1"/>
  <c r="G1008" i="1"/>
  <c r="G1006" i="1"/>
  <c r="G1003" i="1"/>
  <c r="G1001" i="1"/>
  <c r="G999" i="1"/>
  <c r="G997" i="1"/>
  <c r="G998" i="1"/>
  <c r="H996" i="1"/>
  <c r="D12" i="5"/>
  <c r="D7" i="5" s="1"/>
  <c r="H991" i="1"/>
  <c r="H993" i="1"/>
  <c r="G986" i="1"/>
  <c r="F221" i="9"/>
  <c r="F217" i="9"/>
  <c r="B217" i="9" s="1"/>
  <c r="E37" i="9"/>
  <c r="B37" i="9" s="1"/>
  <c r="G649" i="1"/>
  <c r="E274" i="9"/>
  <c r="B274" i="9" s="1"/>
  <c r="D643" i="4"/>
  <c r="H397" i="1"/>
  <c r="H398" i="1"/>
  <c r="G371" i="1"/>
  <c r="G366" i="1"/>
  <c r="G364" i="1"/>
  <c r="G365" i="1"/>
  <c r="H321" i="1"/>
  <c r="H322" i="1"/>
  <c r="D311" i="4"/>
  <c r="G291" i="1"/>
  <c r="G290" i="1"/>
  <c r="G413" i="1"/>
  <c r="G288" i="1"/>
  <c r="G255" i="1"/>
  <c r="G256" i="1"/>
  <c r="D252" i="4"/>
  <c r="E225" i="9"/>
  <c r="B225" i="9" s="1"/>
  <c r="D196" i="4"/>
  <c r="G206" i="1"/>
  <c r="G207" i="1"/>
  <c r="G191" i="1"/>
  <c r="G189" i="1"/>
  <c r="H184" i="1"/>
  <c r="G186" i="1"/>
  <c r="G185" i="1"/>
  <c r="E45" i="9"/>
  <c r="B45" i="9" s="1"/>
  <c r="B221" i="9"/>
  <c r="G180" i="1"/>
  <c r="G177" i="1"/>
  <c r="G176" i="1"/>
  <c r="G175" i="1"/>
  <c r="G173" i="1"/>
  <c r="G174" i="1"/>
  <c r="G170" i="1"/>
  <c r="G169" i="1"/>
  <c r="G167" i="1"/>
  <c r="G165" i="1"/>
  <c r="G166" i="1"/>
  <c r="G163" i="1"/>
  <c r="G162" i="1"/>
  <c r="G155" i="1"/>
  <c r="G156" i="1"/>
  <c r="G149" i="1"/>
  <c r="G153" i="1"/>
  <c r="G152" i="1"/>
  <c r="D152" i="4"/>
  <c r="C148" i="1" s="1"/>
  <c r="G146" i="1"/>
  <c r="G132" i="1"/>
  <c r="F133" i="4"/>
  <c r="C129" i="1"/>
  <c r="G130" i="1"/>
  <c r="G131" i="1"/>
  <c r="F134" i="4"/>
  <c r="G126" i="1"/>
  <c r="G124" i="1"/>
  <c r="G125" i="1"/>
  <c r="G123" i="1"/>
  <c r="H1442" i="1"/>
  <c r="G1442" i="1"/>
  <c r="I1442" i="1" s="1"/>
  <c r="J1442" i="1"/>
  <c r="I1465" i="1"/>
  <c r="H1483" i="1"/>
  <c r="G1483" i="1"/>
  <c r="H1487" i="1"/>
  <c r="G1487" i="1"/>
  <c r="H1491" i="1"/>
  <c r="G1491" i="1"/>
  <c r="H1495" i="1"/>
  <c r="G1495" i="1"/>
  <c r="H1499" i="1"/>
  <c r="G1499" i="1"/>
  <c r="H1503" i="1"/>
  <c r="G1503" i="1"/>
  <c r="H1507" i="1"/>
  <c r="G1507" i="1"/>
  <c r="H1511" i="1"/>
  <c r="G1511" i="1"/>
  <c r="H1440" i="1"/>
  <c r="G1440" i="1"/>
  <c r="I1440" i="1" s="1"/>
  <c r="J1440" i="1"/>
  <c r="I1448" i="1"/>
  <c r="I1452" i="1"/>
  <c r="I1460" i="1"/>
  <c r="J1465" i="1"/>
  <c r="J1471" i="1"/>
  <c r="J1478" i="1"/>
  <c r="J1448" i="1"/>
  <c r="J1452" i="1"/>
  <c r="J1456" i="1"/>
  <c r="J1460" i="1"/>
  <c r="I1462" i="1"/>
  <c r="I1463" i="1"/>
  <c r="I1466" i="1"/>
  <c r="I1467" i="1"/>
  <c r="I1472" i="1"/>
  <c r="I1473" i="1"/>
  <c r="I1476" i="1"/>
  <c r="I1479" i="1"/>
  <c r="H1444" i="1"/>
  <c r="G1444" i="1"/>
  <c r="I1444" i="1" s="1"/>
  <c r="J1444" i="1"/>
  <c r="I1446" i="1"/>
  <c r="I1449" i="1"/>
  <c r="I1450" i="1"/>
  <c r="I1457" i="1"/>
  <c r="I1458" i="1"/>
  <c r="J1463" i="1"/>
  <c r="H1465" i="1"/>
  <c r="J1467" i="1"/>
  <c r="H1469" i="1"/>
  <c r="H1471" i="1"/>
  <c r="I1471" i="1" s="1"/>
  <c r="J1473" i="1"/>
  <c r="H1475" i="1"/>
  <c r="J1476" i="1"/>
  <c r="H1478" i="1"/>
  <c r="I1478" i="1" s="1"/>
  <c r="G142" i="9"/>
  <c r="E142" i="9" s="1"/>
  <c r="B142" i="9" s="1"/>
  <c r="F603" i="4"/>
  <c r="D593" i="4"/>
  <c r="H287" i="9"/>
  <c r="E146" i="5"/>
  <c r="D1124" i="1" s="1"/>
  <c r="C1307" i="1"/>
  <c r="J1447" i="1"/>
  <c r="J1449" i="1"/>
  <c r="J1451" i="1"/>
  <c r="J1455" i="1"/>
  <c r="J1457" i="1"/>
  <c r="J1459" i="1"/>
  <c r="J1462" i="1"/>
  <c r="J1464" i="1"/>
  <c r="J1466" i="1"/>
  <c r="J1468" i="1"/>
  <c r="J1472" i="1"/>
  <c r="J1474" i="1"/>
  <c r="J1477" i="1"/>
  <c r="J1479" i="1"/>
  <c r="G1482" i="1"/>
  <c r="G1486" i="1"/>
  <c r="G1490" i="1"/>
  <c r="G1494" i="1"/>
  <c r="G1498" i="1"/>
  <c r="G1502" i="1"/>
  <c r="G1506" i="1"/>
  <c r="G1510" i="1"/>
  <c r="G1513" i="1"/>
  <c r="H1516" i="1"/>
  <c r="G1518"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E6" i="4"/>
  <c r="D396" i="4"/>
  <c r="F397" i="4"/>
  <c r="G286" i="9"/>
  <c r="E286" i="9" s="1"/>
  <c r="B286" i="9" s="1"/>
  <c r="D87" i="5"/>
  <c r="F88" i="5"/>
  <c r="D1436" i="1"/>
  <c r="F91" i="4"/>
  <c r="D82" i="4"/>
  <c r="F300" i="4"/>
  <c r="D299" i="4"/>
  <c r="F351" i="4"/>
  <c r="D89" i="6"/>
  <c r="F90" i="6"/>
  <c r="D42" i="8"/>
  <c r="G294" i="9" s="1"/>
  <c r="E294" i="9" s="1"/>
  <c r="F65" i="4"/>
  <c r="D50" i="4"/>
  <c r="D7" i="4"/>
  <c r="F8" i="4"/>
  <c r="D44" i="4"/>
  <c r="D124" i="4"/>
  <c r="E163" i="4"/>
  <c r="D159" i="1" s="1"/>
  <c r="D263" i="4"/>
  <c r="D363" i="4"/>
  <c r="D421" i="4"/>
  <c r="F422" i="4"/>
  <c r="D528" i="4"/>
  <c r="D580" i="4"/>
  <c r="G292" i="9"/>
  <c r="E292" i="9" s="1"/>
  <c r="B292" i="9" s="1"/>
  <c r="F206" i="5"/>
  <c r="D245" i="5"/>
  <c r="D258" i="5"/>
  <c r="F259" i="5"/>
  <c r="F112" i="4"/>
  <c r="D106" i="4"/>
  <c r="D163" i="4"/>
  <c r="F164" i="4"/>
  <c r="E196" i="4"/>
  <c r="D192" i="1" s="1"/>
  <c r="D224" i="4"/>
  <c r="D644" i="4"/>
  <c r="F417" i="4"/>
  <c r="E421" i="4"/>
  <c r="D484" i="4"/>
  <c r="E12" i="5"/>
  <c r="G289" i="9"/>
  <c r="E289" i="9" s="1"/>
  <c r="B289" i="9" s="1"/>
  <c r="F177" i="5"/>
  <c r="D238" i="5"/>
  <c r="F239" i="5"/>
  <c r="D5" i="6"/>
  <c r="F6" i="6"/>
  <c r="D139" i="4"/>
  <c r="F140" i="4"/>
  <c r="D215" i="4"/>
  <c r="D344" i="4"/>
  <c r="F345" i="4"/>
  <c r="D515" i="4"/>
  <c r="F516" i="4"/>
  <c r="E528" i="4"/>
  <c r="D567" i="4"/>
  <c r="F568" i="4"/>
  <c r="D625" i="4"/>
  <c r="F626" i="4"/>
  <c r="G287" i="9"/>
  <c r="F149" i="5"/>
  <c r="D146" i="5"/>
  <c r="D190" i="5"/>
  <c r="F191" i="5"/>
  <c r="E5" i="6"/>
  <c r="D35" i="6"/>
  <c r="D5" i="7"/>
  <c r="E87" i="5"/>
  <c r="D1065" i="1" s="1"/>
  <c r="E176" i="5"/>
  <c r="E79" i="9"/>
  <c r="B79" i="9" s="1"/>
  <c r="E87" i="9"/>
  <c r="B87" i="9" s="1"/>
  <c r="B93" i="9"/>
  <c r="B213" i="9"/>
  <c r="B246" i="9"/>
  <c r="B89" i="9"/>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11" i="9"/>
  <c r="E211" i="9" s="1"/>
  <c r="B211" i="9" s="1"/>
  <c r="G203" i="9"/>
  <c r="E203" i="9" s="1"/>
  <c r="B203" i="9" s="1"/>
  <c r="G195" i="9"/>
  <c r="E195" i="9" s="1"/>
  <c r="B195" i="9" s="1"/>
  <c r="G189" i="9"/>
  <c r="E189" i="9" s="1"/>
  <c r="B189" i="9" s="1"/>
  <c r="G184" i="9"/>
  <c r="E184" i="9" s="1"/>
  <c r="B184" i="9" s="1"/>
  <c r="G181" i="9"/>
  <c r="E181" i="9" s="1"/>
  <c r="B181" i="9" s="1"/>
  <c r="G176" i="9"/>
  <c r="E176" i="9" s="1"/>
  <c r="B176" i="9" s="1"/>
  <c r="H164" i="9"/>
  <c r="G163" i="9"/>
  <c r="E163" i="9" s="1"/>
  <c r="B163" i="9" s="1"/>
  <c r="G209" i="9"/>
  <c r="E209" i="9" s="1"/>
  <c r="B209" i="9" s="1"/>
  <c r="G206" i="9"/>
  <c r="E206" i="9" s="1"/>
  <c r="B206" i="9" s="1"/>
  <c r="G201" i="9"/>
  <c r="E201" i="9" s="1"/>
  <c r="B201" i="9" s="1"/>
  <c r="G198" i="9"/>
  <c r="E198" i="9" s="1"/>
  <c r="B198" i="9" s="1"/>
  <c r="G193" i="9"/>
  <c r="E193" i="9" s="1"/>
  <c r="B193" i="9" s="1"/>
  <c r="G190" i="9"/>
  <c r="E190" i="9" s="1"/>
  <c r="B190" i="9" s="1"/>
  <c r="G182" i="9"/>
  <c r="E182" i="9" s="1"/>
  <c r="B182" i="9" s="1"/>
  <c r="G165" i="9"/>
  <c r="G164" i="9"/>
  <c r="E164" i="9" s="1"/>
  <c r="B164" i="9" s="1"/>
  <c r="G160" i="9"/>
  <c r="E160" i="9" s="1"/>
  <c r="B160" i="9" s="1"/>
  <c r="G277" i="9"/>
  <c r="E277" i="9" s="1"/>
  <c r="B277" i="9" s="1"/>
  <c r="G207" i="9"/>
  <c r="E207" i="9" s="1"/>
  <c r="B207" i="9" s="1"/>
  <c r="G199" i="9"/>
  <c r="E199" i="9" s="1"/>
  <c r="B199" i="9" s="1"/>
  <c r="L191" i="9"/>
  <c r="F191" i="9" s="1"/>
  <c r="G188" i="9"/>
  <c r="E188" i="9" s="1"/>
  <c r="B188" i="9" s="1"/>
  <c r="G185" i="9"/>
  <c r="E185" i="9" s="1"/>
  <c r="B185" i="9" s="1"/>
  <c r="G180" i="9"/>
  <c r="E180" i="9" s="1"/>
  <c r="B180" i="9" s="1"/>
  <c r="G177" i="9"/>
  <c r="E177" i="9" s="1"/>
  <c r="B177" i="9" s="1"/>
  <c r="G161" i="9"/>
  <c r="E161" i="9" s="1"/>
  <c r="B161" i="9" s="1"/>
  <c r="G210" i="9"/>
  <c r="E210" i="9" s="1"/>
  <c r="B210" i="9" s="1"/>
  <c r="G205" i="9"/>
  <c r="E205" i="9" s="1"/>
  <c r="B205" i="9" s="1"/>
  <c r="G202" i="9"/>
  <c r="E202" i="9" s="1"/>
  <c r="B202" i="9" s="1"/>
  <c r="G197" i="9"/>
  <c r="E197" i="9" s="1"/>
  <c r="B197" i="9" s="1"/>
  <c r="G194" i="9"/>
  <c r="E194" i="9" s="1"/>
  <c r="B194" i="9" s="1"/>
  <c r="G186" i="9"/>
  <c r="E186" i="9" s="1"/>
  <c r="B186" i="9" s="1"/>
  <c r="G178" i="9"/>
  <c r="E178" i="9" s="1"/>
  <c r="B178" i="9" s="1"/>
  <c r="G162" i="9"/>
  <c r="E162" i="9" s="1"/>
  <c r="B162" i="9" s="1"/>
  <c r="I10" i="9"/>
  <c r="B88" i="9"/>
  <c r="E148" i="9"/>
  <c r="B148" i="9" s="1"/>
  <c r="E156" i="9"/>
  <c r="B156" i="9" s="1"/>
  <c r="F218" i="9"/>
  <c r="B218" i="9" s="1"/>
  <c r="F231" i="9"/>
  <c r="B231" i="9" s="1"/>
  <c r="F239" i="9"/>
  <c r="B239" i="9" s="1"/>
  <c r="F247" i="9"/>
  <c r="B247" i="9" s="1"/>
  <c r="F255" i="9"/>
  <c r="B255" i="9" s="1"/>
  <c r="F263" i="9"/>
  <c r="B263" i="9" s="1"/>
  <c r="E140" i="9"/>
  <c r="B140" i="9" s="1"/>
  <c r="B228" i="9"/>
  <c r="B236" i="9"/>
  <c r="B244" i="9"/>
  <c r="B252" i="9"/>
  <c r="B260" i="9"/>
  <c r="B268" i="9"/>
  <c r="E144" i="9"/>
  <c r="B144" i="9" s="1"/>
  <c r="B149" i="9"/>
  <c r="E152" i="9"/>
  <c r="B152" i="9" s="1"/>
  <c r="B157" i="9"/>
  <c r="B226" i="9"/>
  <c r="B232" i="9"/>
  <c r="B234" i="9"/>
  <c r="B240" i="9"/>
  <c r="B242" i="9"/>
  <c r="B248" i="9"/>
  <c r="B250" i="9"/>
  <c r="B256" i="9"/>
  <c r="B258" i="9"/>
  <c r="B264" i="9"/>
  <c r="B266" i="9"/>
  <c r="F214" i="9"/>
  <c r="B214" i="9" s="1"/>
  <c r="F222" i="9"/>
  <c r="B222" i="9" s="1"/>
  <c r="F230" i="9"/>
  <c r="B230" i="9" s="1"/>
  <c r="F238" i="9"/>
  <c r="B238" i="9" s="1"/>
  <c r="F246" i="9"/>
  <c r="F254" i="9"/>
  <c r="B254" i="9" s="1"/>
  <c r="F262" i="9"/>
  <c r="B262" i="9" s="1"/>
  <c r="E237" i="5" l="1"/>
  <c r="D1222" i="1"/>
  <c r="G1454" i="1"/>
  <c r="E287" i="9"/>
  <c r="B287" i="9" s="1"/>
  <c r="H20" i="9"/>
  <c r="E151" i="4"/>
  <c r="D147" i="1" s="1"/>
  <c r="F212" i="9"/>
  <c r="B212" i="9" s="1"/>
  <c r="E298" i="4"/>
  <c r="G1047" i="1"/>
  <c r="H1047" i="1"/>
  <c r="F12" i="5"/>
  <c r="C990" i="1"/>
  <c r="H20" i="3"/>
  <c r="C985" i="1"/>
  <c r="F643" i="4"/>
  <c r="C637" i="1"/>
  <c r="F311" i="4"/>
  <c r="C306" i="1"/>
  <c r="C248" i="1"/>
  <c r="F252" i="4"/>
  <c r="F196" i="4"/>
  <c r="C192" i="1"/>
  <c r="H192" i="1" s="1"/>
  <c r="G20" i="9"/>
  <c r="E20" i="9" s="1"/>
  <c r="G148" i="1"/>
  <c r="H148" i="1"/>
  <c r="F152" i="4"/>
  <c r="H129" i="1"/>
  <c r="G129" i="1"/>
  <c r="F515" i="4"/>
  <c r="C509" i="1"/>
  <c r="E407" i="4"/>
  <c r="D402" i="1" s="1"/>
  <c r="D293" i="1"/>
  <c r="D298" i="4"/>
  <c r="F299" i="4"/>
  <c r="C294" i="1"/>
  <c r="F567" i="4"/>
  <c r="C561" i="1"/>
  <c r="F139" i="4"/>
  <c r="C135" i="1"/>
  <c r="D237" i="5"/>
  <c r="F238" i="5"/>
  <c r="C1215" i="1"/>
  <c r="E7" i="5"/>
  <c r="F7" i="5" s="1"/>
  <c r="D990" i="1"/>
  <c r="F644" i="4"/>
  <c r="C638" i="1"/>
  <c r="F163" i="4"/>
  <c r="C159" i="1"/>
  <c r="F263" i="4"/>
  <c r="C259" i="1"/>
  <c r="K1432" i="9"/>
  <c r="G295" i="9"/>
  <c r="E295" i="9" s="1"/>
  <c r="B295" i="9" s="1"/>
  <c r="I34" i="3"/>
  <c r="C1517" i="1"/>
  <c r="E68" i="5"/>
  <c r="F396" i="4"/>
  <c r="C391" i="1"/>
  <c r="E408" i="4"/>
  <c r="D403" i="1" s="1"/>
  <c r="D151" i="4"/>
  <c r="E141" i="6"/>
  <c r="I24" i="3"/>
  <c r="D1299" i="1"/>
  <c r="F245" i="5"/>
  <c r="C1222" i="1"/>
  <c r="F44" i="4"/>
  <c r="C40" i="1"/>
  <c r="E165" i="9"/>
  <c r="B165" i="9" s="1"/>
  <c r="B191" i="9"/>
  <c r="G297" i="9"/>
  <c r="E297" i="9" s="1"/>
  <c r="C1436" i="1"/>
  <c r="H29" i="3"/>
  <c r="G291" i="9"/>
  <c r="E291" i="9" s="1"/>
  <c r="B291" i="9" s="1"/>
  <c r="F190" i="5"/>
  <c r="C1167" i="1"/>
  <c r="E636" i="4"/>
  <c r="D630" i="1" s="1"/>
  <c r="D522" i="1"/>
  <c r="F344" i="4"/>
  <c r="C339" i="1"/>
  <c r="F484" i="4"/>
  <c r="C478" i="1"/>
  <c r="F224" i="4"/>
  <c r="C220" i="1"/>
  <c r="D420" i="4"/>
  <c r="C415" i="1"/>
  <c r="F421" i="4"/>
  <c r="D6" i="4"/>
  <c r="F7" i="4"/>
  <c r="C3" i="1"/>
  <c r="B294" i="9"/>
  <c r="F82" i="4"/>
  <c r="C78" i="1"/>
  <c r="F87" i="5"/>
  <c r="D68" i="5"/>
  <c r="C1065" i="1"/>
  <c r="E412" i="4"/>
  <c r="I16" i="3"/>
  <c r="D2" i="1"/>
  <c r="F593" i="4"/>
  <c r="C587" i="1"/>
  <c r="E175" i="5"/>
  <c r="D1152" i="1" s="1"/>
  <c r="I22" i="3"/>
  <c r="D1153" i="1"/>
  <c r="F528" i="4"/>
  <c r="C522" i="1"/>
  <c r="F89" i="6"/>
  <c r="C1383" i="1"/>
  <c r="F35" i="6"/>
  <c r="H25" i="3"/>
  <c r="C1329" i="1"/>
  <c r="C1124" i="1"/>
  <c r="F146" i="5"/>
  <c r="F625" i="4"/>
  <c r="C619" i="1"/>
  <c r="F215" i="4"/>
  <c r="C211" i="1"/>
  <c r="G299" i="9"/>
  <c r="E299" i="9" s="1"/>
  <c r="F5" i="6"/>
  <c r="D141" i="6"/>
  <c r="C1299" i="1"/>
  <c r="H24" i="3"/>
  <c r="D176" i="5"/>
  <c r="E420" i="4"/>
  <c r="D415" i="1"/>
  <c r="F106" i="4"/>
  <c r="C102" i="1"/>
  <c r="F258" i="5"/>
  <c r="C1235" i="1"/>
  <c r="F580" i="4"/>
  <c r="C574" i="1"/>
  <c r="F363" i="4"/>
  <c r="C358" i="1"/>
  <c r="F124" i="4"/>
  <c r="C120" i="1"/>
  <c r="F50" i="4"/>
  <c r="C46" i="1"/>
  <c r="D350" i="4"/>
  <c r="H1307" i="1"/>
  <c r="G1307" i="1"/>
  <c r="I23" i="3" l="1"/>
  <c r="D1214" i="1"/>
  <c r="I17" i="3"/>
  <c r="E289" i="4"/>
  <c r="E290" i="4" s="1"/>
  <c r="D286" i="1" s="1"/>
  <c r="G637" i="1"/>
  <c r="H637" i="1"/>
  <c r="G306" i="1"/>
  <c r="H306" i="1"/>
  <c r="H248" i="1"/>
  <c r="G248" i="1"/>
  <c r="G192" i="1"/>
  <c r="H1065" i="1"/>
  <c r="G1065" i="1"/>
  <c r="F420" i="4"/>
  <c r="D635" i="4"/>
  <c r="C414" i="1"/>
  <c r="H339" i="1"/>
  <c r="G339" i="1"/>
  <c r="F151" i="4"/>
  <c r="D289" i="4"/>
  <c r="D290" i="4" s="1"/>
  <c r="H17" i="3"/>
  <c r="C147" i="1"/>
  <c r="H135" i="1"/>
  <c r="G135" i="1"/>
  <c r="H120" i="1"/>
  <c r="G120" i="1"/>
  <c r="H102" i="1"/>
  <c r="G102" i="1"/>
  <c r="H211" i="1"/>
  <c r="G211" i="1"/>
  <c r="F68" i="5"/>
  <c r="H21" i="3"/>
  <c r="C1046" i="1"/>
  <c r="D6" i="5"/>
  <c r="D412" i="4"/>
  <c r="F6" i="4"/>
  <c r="C2" i="1"/>
  <c r="H16" i="3"/>
  <c r="B297" i="9"/>
  <c r="E296" i="9"/>
  <c r="I10" i="3" s="1"/>
  <c r="H40" i="1"/>
  <c r="G40" i="1"/>
  <c r="H1517" i="1"/>
  <c r="G1517" i="1"/>
  <c r="H11" i="3"/>
  <c r="H259" i="1"/>
  <c r="G259" i="1"/>
  <c r="H638" i="1"/>
  <c r="G638" i="1"/>
  <c r="H1215" i="1"/>
  <c r="G1215" i="1"/>
  <c r="H509" i="1"/>
  <c r="G509" i="1"/>
  <c r="H220" i="1"/>
  <c r="G220" i="1"/>
  <c r="H1167" i="1"/>
  <c r="G1167" i="1"/>
  <c r="H1436" i="1"/>
  <c r="G1436" i="1"/>
  <c r="I21" i="3"/>
  <c r="D1046" i="1"/>
  <c r="E6" i="5"/>
  <c r="I20" i="3"/>
  <c r="D985" i="1"/>
  <c r="H294" i="1"/>
  <c r="G294" i="1"/>
  <c r="H574" i="1"/>
  <c r="G574" i="1"/>
  <c r="H1299" i="1"/>
  <c r="G1299" i="1"/>
  <c r="F350" i="4"/>
  <c r="C345" i="1"/>
  <c r="D408" i="4"/>
  <c r="E635" i="4"/>
  <c r="D629" i="1" s="1"/>
  <c r="D414" i="1"/>
  <c r="F141" i="6"/>
  <c r="H28" i="3"/>
  <c r="C1435" i="1"/>
  <c r="H1124" i="1"/>
  <c r="G1124" i="1"/>
  <c r="H1383" i="1"/>
  <c r="G1383" i="1"/>
  <c r="D636" i="4"/>
  <c r="H587" i="1"/>
  <c r="G587" i="1"/>
  <c r="E293" i="9"/>
  <c r="H478" i="1"/>
  <c r="G478" i="1"/>
  <c r="H391" i="1"/>
  <c r="G391" i="1"/>
  <c r="H561" i="1"/>
  <c r="G561" i="1"/>
  <c r="D407" i="4"/>
  <c r="F298" i="4"/>
  <c r="C293" i="1"/>
  <c r="E298" i="9"/>
  <c r="B299" i="9"/>
  <c r="H522" i="1"/>
  <c r="G522" i="1"/>
  <c r="E19" i="9"/>
  <c r="B20" i="9"/>
  <c r="H46" i="1"/>
  <c r="G46" i="1"/>
  <c r="H358" i="1"/>
  <c r="G358" i="1"/>
  <c r="H1235" i="1"/>
  <c r="G1235" i="1"/>
  <c r="D175" i="5"/>
  <c r="F176" i="5"/>
  <c r="H22" i="3"/>
  <c r="C1153" i="1"/>
  <c r="H619" i="1"/>
  <c r="G619" i="1"/>
  <c r="H1329" i="1"/>
  <c r="G1329" i="1"/>
  <c r="E639" i="4"/>
  <c r="D407" i="1"/>
  <c r="G78" i="1"/>
  <c r="H78" i="1"/>
  <c r="H3" i="1"/>
  <c r="G3" i="1"/>
  <c r="H415" i="1"/>
  <c r="G415" i="1"/>
  <c r="H1222" i="1"/>
  <c r="G1222" i="1"/>
  <c r="I28" i="3"/>
  <c r="D1435" i="1"/>
  <c r="H9" i="3" s="1"/>
  <c r="H159" i="1"/>
  <c r="G159" i="1"/>
  <c r="H990" i="1"/>
  <c r="G990" i="1"/>
  <c r="F237" i="5"/>
  <c r="H23" i="3"/>
  <c r="C1214" i="1"/>
  <c r="D285" i="1" l="1"/>
  <c r="E291" i="4"/>
  <c r="D287" i="1" s="1"/>
  <c r="E413" i="4"/>
  <c r="E415" i="4" s="1"/>
  <c r="D410" i="1" s="1"/>
  <c r="F408" i="4"/>
  <c r="C403" i="1"/>
  <c r="K3" i="9"/>
  <c r="I9" i="3"/>
  <c r="N3" i="9"/>
  <c r="I11" i="3"/>
  <c r="G2" i="1"/>
  <c r="H2" i="1"/>
  <c r="G282" i="9"/>
  <c r="E282" i="9" s="1"/>
  <c r="B282" i="9" s="1"/>
  <c r="G276" i="9"/>
  <c r="F6" i="5"/>
  <c r="C984" i="1"/>
  <c r="H147" i="1"/>
  <c r="G147" i="1"/>
  <c r="D639" i="4"/>
  <c r="F412" i="4"/>
  <c r="C407" i="1"/>
  <c r="F635" i="4"/>
  <c r="C629" i="1"/>
  <c r="H1153" i="1"/>
  <c r="G1153" i="1"/>
  <c r="H293" i="1"/>
  <c r="G293" i="1"/>
  <c r="C630" i="1"/>
  <c r="F636" i="4"/>
  <c r="H985" i="1"/>
  <c r="G985" i="1"/>
  <c r="H1046" i="1"/>
  <c r="G1046" i="1"/>
  <c r="F407" i="4"/>
  <c r="C402" i="1"/>
  <c r="H276" i="9"/>
  <c r="D984" i="1"/>
  <c r="D633" i="1"/>
  <c r="F175" i="5"/>
  <c r="C1152" i="1"/>
  <c r="H345" i="1"/>
  <c r="G345" i="1"/>
  <c r="H1214" i="1"/>
  <c r="G1214" i="1"/>
  <c r="H1435" i="1"/>
  <c r="G1435" i="1"/>
  <c r="F290" i="4"/>
  <c r="C286" i="1"/>
  <c r="D291" i="4"/>
  <c r="F289" i="4"/>
  <c r="D413" i="4"/>
  <c r="C285" i="1"/>
  <c r="H414" i="1"/>
  <c r="G414" i="1"/>
  <c r="E640" i="4" l="1"/>
  <c r="E641" i="4" s="1"/>
  <c r="D635" i="1" s="1"/>
  <c r="E414" i="4"/>
  <c r="D409" i="1" s="1"/>
  <c r="D408" i="1"/>
  <c r="D640" i="4"/>
  <c r="D415" i="4"/>
  <c r="F413" i="4"/>
  <c r="C408" i="1"/>
  <c r="C287" i="1"/>
  <c r="F291" i="4"/>
  <c r="H402" i="1"/>
  <c r="G402" i="1"/>
  <c r="H629" i="1"/>
  <c r="G629" i="1"/>
  <c r="D414" i="4"/>
  <c r="H8" i="3"/>
  <c r="H984" i="1"/>
  <c r="G984" i="1"/>
  <c r="H285" i="1"/>
  <c r="G285" i="1"/>
  <c r="H286" i="1"/>
  <c r="G286" i="1"/>
  <c r="D641" i="4"/>
  <c r="F639" i="4"/>
  <c r="C633" i="1"/>
  <c r="H1152" i="1"/>
  <c r="G1152" i="1"/>
  <c r="H407" i="1"/>
  <c r="G407" i="1"/>
  <c r="E276" i="9"/>
  <c r="H630" i="1"/>
  <c r="G630" i="1"/>
  <c r="H403" i="1"/>
  <c r="G403" i="1"/>
  <c r="D634" i="1" l="1"/>
  <c r="E642" i="4"/>
  <c r="E645" i="4" s="1"/>
  <c r="I18" i="3" s="1"/>
  <c r="H408" i="1"/>
  <c r="G408" i="1"/>
  <c r="F414" i="4"/>
  <c r="C409" i="1"/>
  <c r="E275" i="9"/>
  <c r="I8" i="3" s="1"/>
  <c r="B276" i="9"/>
  <c r="F415" i="4"/>
  <c r="C410" i="1"/>
  <c r="M3" i="9"/>
  <c r="H633" i="1"/>
  <c r="G633" i="1"/>
  <c r="F641" i="4"/>
  <c r="C635" i="1"/>
  <c r="H287" i="1"/>
  <c r="G287" i="1"/>
  <c r="F640" i="4"/>
  <c r="C634" i="1"/>
  <c r="D642" i="4"/>
  <c r="D639" i="1" l="1"/>
  <c r="E646" i="4"/>
  <c r="D640" i="1" s="1"/>
  <c r="D636" i="1"/>
  <c r="H635" i="1"/>
  <c r="G635" i="1"/>
  <c r="I19" i="3"/>
  <c r="H410" i="1"/>
  <c r="G410" i="1"/>
  <c r="H409" i="1"/>
  <c r="G409" i="1"/>
  <c r="H634" i="1"/>
  <c r="G634" i="1"/>
  <c r="F642" i="4"/>
  <c r="D646" i="4"/>
  <c r="C636" i="1"/>
  <c r="D645" i="4"/>
  <c r="F646" i="4" l="1"/>
  <c r="H19" i="3"/>
  <c r="C640" i="1"/>
  <c r="F645" i="4"/>
  <c r="H18" i="3"/>
  <c r="C639" i="1"/>
  <c r="H636" i="1"/>
  <c r="G636" i="1"/>
  <c r="H7" i="3"/>
  <c r="H640" i="1" l="1"/>
  <c r="G640" i="1"/>
  <c r="H639" i="1"/>
  <c r="G639" i="1"/>
  <c r="J3" i="9"/>
  <c r="I7" i="3"/>
  <c r="M272" i="9" l="1"/>
  <c r="L272" i="9"/>
  <c r="H18" i="9"/>
  <c r="G18" i="9"/>
  <c r="K5" i="9"/>
  <c r="J10" i="9"/>
  <c r="M16" i="9"/>
  <c r="K10" i="9"/>
  <c r="G16" i="9"/>
  <c r="K7" i="9"/>
  <c r="J12" i="9"/>
  <c r="J9" i="9"/>
  <c r="H15" i="9"/>
  <c r="I8" i="9"/>
  <c r="I5" i="9"/>
  <c r="J6" i="9"/>
  <c r="I11" i="9"/>
  <c r="H17" i="9"/>
  <c r="K6" i="9"/>
  <c r="J11" i="9"/>
  <c r="I17" i="9"/>
  <c r="J8" i="9"/>
  <c r="G15" i="9"/>
  <c r="J5" i="9"/>
  <c r="L16" i="9"/>
  <c r="J17" i="9"/>
  <c r="G17" i="9"/>
  <c r="I13" i="9"/>
  <c r="I7" i="9"/>
  <c r="K13" i="9"/>
  <c r="J7" i="9"/>
  <c r="I12" i="9"/>
  <c r="I9" i="9"/>
  <c r="H16" i="9"/>
  <c r="I6" i="9"/>
  <c r="K12" i="9"/>
  <c r="K9" i="9"/>
  <c r="L15" i="9"/>
  <c r="M15" i="9"/>
  <c r="K11" i="9"/>
  <c r="K8" i="9"/>
  <c r="J13" i="9"/>
  <c r="E5" i="9" l="1"/>
  <c r="B5" i="9" s="1"/>
  <c r="E6" i="9"/>
  <c r="B6" i="9" s="1"/>
  <c r="E17" i="9"/>
  <c r="B17" i="9" s="1"/>
  <c r="E15" i="9"/>
  <c r="E10" i="9"/>
  <c r="B10" i="9" s="1"/>
  <c r="F272" i="9"/>
  <c r="B272" i="9" s="1"/>
  <c r="E11" i="9"/>
  <c r="B11" i="9" s="1"/>
  <c r="E8" i="9"/>
  <c r="B8" i="9" s="1"/>
  <c r="E7" i="9"/>
  <c r="B7" i="9" s="1"/>
  <c r="E12" i="9"/>
  <c r="B12" i="9" s="1"/>
  <c r="E13" i="9"/>
  <c r="B13" i="9" s="1"/>
  <c r="E18" i="9"/>
  <c r="B18" i="9" s="1"/>
  <c r="F15" i="9"/>
  <c r="E9" i="9"/>
  <c r="B9" i="9" s="1"/>
  <c r="F16" i="9"/>
  <c r="E16" i="9"/>
  <c r="F19" i="9" l="1"/>
  <c r="B16" i="9"/>
  <c r="F14" i="9"/>
  <c r="E4"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<sst xmlns="http://schemas.openxmlformats.org/spreadsheetml/2006/main" count="4313" uniqueCount="3393">
  <si>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</si>
  <si>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</si>
  <si>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</si>
  <si>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</si>
  <si>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</si>
  <si>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</si>
  <si>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</si>
  <si>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</si>
  <si>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</si>
  <si>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</si>
  <si>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</si>
  <si>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</si>
  <si>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</si>
  <si>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</si>
  <si>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</si>
  <si>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</si>
  <si>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</si>
  <si>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</si>
  <si>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</si>
  <si>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</si>
  <si>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</si>
  <si>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</si>
  <si>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</si>
  <si>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</si>
  <si>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</si>
  <si>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</si>
  <si>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</si>
  <si>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</si>
  <si>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</si>
  <si>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</si>
  <si>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</si>
  <si>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I NEMOĆNE OSOBE OSIJEK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</si>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</sst>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18606506</v>
      </c>
      <c r="D2" s="6">
        <f>'PR-RAS'!E6</f>
        <v>19365523.960000001</v>
      </c>
      <c r="E2" s="6">
        <v>0</v>
      </c>
      <c r="F2" s="6">
        <v>0</v>
      </c>
      <c r="G2" s="7">
        <f t="shared" ref="G2:G264" si="0">(B2/1000)*(C2*1+D2*2)</f>
        <v>57337.553920000006</v>
      </c>
      <c r="H2" s="7">
        <f t="shared" ref="H2:H26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3908</v>
      </c>
      <c r="D46" s="1">
        <f>'PR-RAS'!E50</f>
        <v>32000</v>
      </c>
      <c r="E46" s="1">
        <v>0</v>
      </c>
      <c r="F46" s="1">
        <v>0</v>
      </c>
      <c r="G46" s="2">
        <f t="shared" si="0"/>
        <v>3055.8599999999997</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3908</v>
      </c>
      <c r="D50" s="1">
        <f>'PR-RAS'!E54</f>
        <v>0</v>
      </c>
      <c r="E50" s="1">
        <v>0</v>
      </c>
      <c r="F50" s="1">
        <v>0</v>
      </c>
      <c r="G50" s="2">
        <f t="shared" si="0"/>
        <v>191.49200000000002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3908</v>
      </c>
      <c r="D53" s="1">
        <f>'PR-RAS'!E57</f>
        <v>0</v>
      </c>
      <c r="E53" s="1">
        <v>0</v>
      </c>
      <c r="F53" s="1">
        <v>0</v>
      </c>
      <c r="G53" s="2">
        <f t="shared" si="0"/>
        <v>203.21599999999998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32000</v>
      </c>
      <c r="E64" s="1">
        <v>0</v>
      </c>
      <c r="F64" s="1">
        <v>0</v>
      </c>
      <c r="G64" s="2">
        <f t="shared" si="0"/>
        <v>4032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32000</v>
      </c>
      <c r="E65" s="1">
        <v>0</v>
      </c>
      <c r="F65" s="1">
        <v>0</v>
      </c>
      <c r="G65" s="2">
        <f t="shared" si="0"/>
        <v>4096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121</v>
      </c>
      <c r="D78" s="1">
        <f>'PR-RAS'!E82</f>
        <v>113.06</v>
      </c>
      <c r="E78" s="1">
        <v>0</v>
      </c>
      <c r="F78" s="1">
        <v>0</v>
      </c>
      <c r="G78" s="2">
        <f t="shared" si="0"/>
        <v>26.72824</v>
      </c>
      <c r="H78" s="2">
        <f t="shared" si="1"/>
        <v>6.0000000000002274E-2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121</v>
      </c>
      <c r="D79" s="1">
        <f>'PR-RAS'!E83</f>
        <v>113.06</v>
      </c>
      <c r="E79" s="1">
        <v>0</v>
      </c>
      <c r="F79" s="1">
        <v>0</v>
      </c>
      <c r="G79" s="2">
        <f t="shared" si="0"/>
        <v>27.07536</v>
      </c>
      <c r="H79" s="2">
        <f t="shared" si="1"/>
        <v>6.0000000000002274E-2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121</v>
      </c>
      <c r="D81" s="1">
        <f>'PR-RAS'!E85</f>
        <v>113.06</v>
      </c>
      <c r="E81" s="1">
        <v>0</v>
      </c>
      <c r="F81" s="1">
        <v>0</v>
      </c>
      <c r="G81" s="2">
        <f t="shared" si="0"/>
        <v>27.769600000000001</v>
      </c>
      <c r="H81" s="2">
        <f t="shared" si="1"/>
        <v>6.0000000000002274E-2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10691579</v>
      </c>
      <c r="D102" s="1">
        <f>'PR-RAS'!E106</f>
        <v>12535364.140000001</v>
      </c>
      <c r="E102" s="1">
        <v>0</v>
      </c>
      <c r="F102" s="1">
        <v>0</v>
      </c>
      <c r="G102" s="2">
        <f t="shared" si="0"/>
        <v>3611993.0352800004</v>
      </c>
      <c r="H102" s="2">
        <f t="shared" si="1"/>
        <v>0.14000000059604645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10691579</v>
      </c>
      <c r="D108" s="1">
        <f>'PR-RAS'!E112</f>
        <v>12535364.140000001</v>
      </c>
      <c r="E108" s="1">
        <v>0</v>
      </c>
      <c r="F108" s="1">
        <v>0</v>
      </c>
      <c r="G108" s="2">
        <f t="shared" si="0"/>
        <v>3826566.8789599999</v>
      </c>
      <c r="H108" s="2">
        <f t="shared" si="1"/>
        <v>0.14000000059604645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10691579</v>
      </c>
      <c r="D113" s="1">
        <f>'PR-RAS'!E117</f>
        <v>12535364.140000001</v>
      </c>
      <c r="E113" s="1">
        <v>0</v>
      </c>
      <c r="F113" s="1">
        <v>0</v>
      </c>
      <c r="G113" s="2">
        <f t="shared" si="0"/>
        <v>4005378.41536</v>
      </c>
      <c r="H113" s="2">
        <f t="shared" si="1"/>
        <v>0.14000000059604645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95769</v>
      </c>
      <c r="D120" s="1">
        <f>'PR-RAS'!E124</f>
        <v>93478</v>
      </c>
      <c r="E120" s="1">
        <v>0</v>
      </c>
      <c r="F120" s="1">
        <v>0</v>
      </c>
      <c r="G120" s="2">
        <f t="shared" si="0"/>
        <v>33644.275000000001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57119</v>
      </c>
      <c r="D121" s="1">
        <f>'PR-RAS'!E125</f>
        <v>93478</v>
      </c>
      <c r="E121" s="1">
        <v>0</v>
      </c>
      <c r="F121" s="1">
        <v>0</v>
      </c>
      <c r="G121" s="2">
        <f t="shared" si="0"/>
        <v>29289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57119</v>
      </c>
      <c r="D123" s="1">
        <f>'PR-RAS'!E127</f>
        <v>93478</v>
      </c>
      <c r="E123" s="1">
        <v>0</v>
      </c>
      <c r="F123" s="1">
        <v>0</v>
      </c>
      <c r="G123" s="2">
        <f t="shared" si="0"/>
        <v>29777.149999999998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38650</v>
      </c>
      <c r="D124" s="1">
        <f>'PR-RAS'!E128</f>
        <v>0</v>
      </c>
      <c r="E124" s="1">
        <v>0</v>
      </c>
      <c r="F124" s="1">
        <v>0</v>
      </c>
      <c r="G124" s="2">
        <f t="shared" si="0"/>
        <v>4753.95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35650</v>
      </c>
      <c r="D125" s="1">
        <f>'PR-RAS'!E129</f>
        <v>0</v>
      </c>
      <c r="E125" s="1">
        <v>0</v>
      </c>
      <c r="F125" s="1">
        <v>0</v>
      </c>
      <c r="G125" s="2">
        <f t="shared" si="0"/>
        <v>4420.6000000000004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3000</v>
      </c>
      <c r="D126" s="1">
        <f>'PR-RAS'!E130</f>
        <v>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7670739</v>
      </c>
      <c r="D129" s="1">
        <f>'PR-RAS'!E133</f>
        <v>6704568.7599999998</v>
      </c>
      <c r="E129" s="1">
        <v>0</v>
      </c>
      <c r="F129" s="1">
        <v>0</v>
      </c>
      <c r="G129" s="2">
        <f t="shared" si="0"/>
        <v>2698224.1945600002</v>
      </c>
      <c r="H129" s="2">
        <f t="shared" si="1"/>
        <v>0.24000000022351742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7670739</v>
      </c>
      <c r="D130" s="1">
        <f>'PR-RAS'!E134</f>
        <v>6704568.7599999998</v>
      </c>
      <c r="E130" s="1">
        <v>0</v>
      </c>
      <c r="F130" s="1">
        <v>0</v>
      </c>
      <c r="G130" s="2">
        <f t="shared" si="0"/>
        <v>2719304.0710800001</v>
      </c>
      <c r="H130" s="2">
        <f t="shared" si="1"/>
        <v>0.24000000022351742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6533322</v>
      </c>
      <c r="D131" s="1">
        <f>'PR-RAS'!E135</f>
        <v>6026375</v>
      </c>
      <c r="E131" s="1">
        <v>0</v>
      </c>
      <c r="F131" s="1">
        <v>0</v>
      </c>
      <c r="G131" s="2">
        <f t="shared" si="0"/>
        <v>2416189.36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1137417</v>
      </c>
      <c r="D132" s="1">
        <f>'PR-RAS'!E136</f>
        <v>678193.76</v>
      </c>
      <c r="E132" s="1">
        <v>0</v>
      </c>
      <c r="F132" s="1">
        <v>0</v>
      </c>
      <c r="G132" s="2">
        <f t="shared" si="0"/>
        <v>326688.39212000003</v>
      </c>
      <c r="H132" s="2">
        <f t="shared" si="1"/>
        <v>0.23999999999068677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144390</v>
      </c>
      <c r="D135" s="1">
        <f>'PR-RAS'!E139</f>
        <v>0</v>
      </c>
      <c r="E135" s="1">
        <v>0</v>
      </c>
      <c r="F135" s="1">
        <v>0</v>
      </c>
      <c r="G135" s="2">
        <f t="shared" si="0"/>
        <v>19348.260000000002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144390</v>
      </c>
      <c r="D146" s="1">
        <f>'PR-RAS'!E150</f>
        <v>0</v>
      </c>
      <c r="E146" s="1">
        <v>0</v>
      </c>
      <c r="F146" s="1">
        <v>0</v>
      </c>
      <c r="G146" s="2">
        <f t="shared" si="0"/>
        <v>20936.55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17413197</v>
      </c>
      <c r="D147" s="1">
        <f>'PR-RAS'!E151</f>
        <v>18014817.73</v>
      </c>
      <c r="E147" s="1">
        <v>0</v>
      </c>
      <c r="F147" s="1">
        <v>0</v>
      </c>
      <c r="G147" s="2">
        <f t="shared" si="0"/>
        <v>7802653.5391599992</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10451047</v>
      </c>
      <c r="D148" s="1">
        <f>'PR-RAS'!E152</f>
        <v>10393194.879999999</v>
      </c>
      <c r="E148" s="1">
        <v>0</v>
      </c>
      <c r="F148" s="1">
        <v>0</v>
      </c>
      <c r="G148" s="2">
        <f t="shared" si="0"/>
        <v>4591903.2037199996</v>
      </c>
      <c r="H148" s="2">
        <f t="shared" si="1"/>
        <v>0.12000000104308128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8498909</v>
      </c>
      <c r="D149" s="1">
        <f>'PR-RAS'!E153</f>
        <v>8417980.0899999999</v>
      </c>
      <c r="E149" s="1">
        <v>0</v>
      </c>
      <c r="F149" s="1">
        <v>0</v>
      </c>
      <c r="G149" s="2">
        <f t="shared" si="0"/>
        <v>3749560.6386399996</v>
      </c>
      <c r="H149" s="2">
        <f t="shared" si="1"/>
        <v>8.9999999850988388E-2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6875103</v>
      </c>
      <c r="D150" s="1">
        <f>'PR-RAS'!E154</f>
        <v>6833913.1299999999</v>
      </c>
      <c r="E150" s="1">
        <v>0</v>
      </c>
      <c r="F150" s="1">
        <v>0</v>
      </c>
      <c r="G150" s="2">
        <f t="shared" si="0"/>
        <v>3060896.4597399994</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121168</v>
      </c>
      <c r="D152" s="1">
        <f>'PR-RAS'!E156</f>
        <v>58920.68</v>
      </c>
      <c r="E152" s="1">
        <v>0</v>
      </c>
      <c r="F152" s="1">
        <v>0</v>
      </c>
      <c r="G152" s="2">
        <f t="shared" si="0"/>
        <v>36090.413359999999</v>
      </c>
      <c r="H152" s="2">
        <f t="shared" si="1"/>
        <v>0.31999999999970896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1502638</v>
      </c>
      <c r="D153" s="1">
        <f>'PR-RAS'!E157</f>
        <v>1525146.28</v>
      </c>
      <c r="E153" s="1">
        <v>0</v>
      </c>
      <c r="F153" s="1">
        <v>0</v>
      </c>
      <c r="G153" s="2">
        <f t="shared" si="0"/>
        <v>692045.44512000005</v>
      </c>
      <c r="H153" s="2">
        <f t="shared" si="1"/>
        <v>0.28000000002793968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546055</v>
      </c>
      <c r="D154" s="1">
        <f>'PR-RAS'!E158</f>
        <v>586208.17000000004</v>
      </c>
      <c r="E154" s="1">
        <v>0</v>
      </c>
      <c r="F154" s="1">
        <v>0</v>
      </c>
      <c r="G154" s="2">
        <f t="shared" si="0"/>
        <v>262926.11502000003</v>
      </c>
      <c r="H154" s="2">
        <f t="shared" si="1"/>
        <v>0.17000000004190952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1406083</v>
      </c>
      <c r="D155" s="1">
        <f>'PR-RAS'!E159</f>
        <v>1389006.62</v>
      </c>
      <c r="E155" s="1">
        <v>0</v>
      </c>
      <c r="F155" s="1">
        <v>0</v>
      </c>
      <c r="G155" s="2">
        <f t="shared" si="0"/>
        <v>644350.82096000004</v>
      </c>
      <c r="H155" s="2">
        <f t="shared" si="1"/>
        <v>0.37999999988824129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3763</v>
      </c>
      <c r="D156" s="1">
        <f>'PR-RAS'!E160</f>
        <v>0</v>
      </c>
      <c r="E156" s="1">
        <v>0</v>
      </c>
      <c r="F156" s="1">
        <v>0</v>
      </c>
      <c r="G156" s="2">
        <f t="shared" si="0"/>
        <v>583.26499999999999</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1402320</v>
      </c>
      <c r="D157" s="1">
        <f>'PR-RAS'!E161</f>
        <v>1388909.81</v>
      </c>
      <c r="E157" s="1">
        <v>0</v>
      </c>
      <c r="F157" s="1">
        <v>0</v>
      </c>
      <c r="G157" s="2">
        <f t="shared" si="0"/>
        <v>652101.78072000004</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96.81</v>
      </c>
      <c r="E158" s="1">
        <v>0</v>
      </c>
      <c r="F158" s="1">
        <v>0</v>
      </c>
      <c r="G158" s="2">
        <f t="shared" si="0"/>
        <v>30.398340000000001</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6917820</v>
      </c>
      <c r="D159" s="1">
        <f>'PR-RAS'!E163</f>
        <v>7558745.7999999989</v>
      </c>
      <c r="E159" s="1">
        <v>0</v>
      </c>
      <c r="F159" s="1">
        <v>0</v>
      </c>
      <c r="G159" s="2">
        <f t="shared" si="0"/>
        <v>3481579.2327999999</v>
      </c>
      <c r="H159" s="2">
        <f t="shared" si="1"/>
        <v>0.20000000111758709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321182</v>
      </c>
      <c r="D160" s="1">
        <f>'PR-RAS'!E164</f>
        <v>393798.76</v>
      </c>
      <c r="E160" s="1">
        <v>0</v>
      </c>
      <c r="F160" s="1">
        <v>0</v>
      </c>
      <c r="G160" s="2">
        <f t="shared" si="0"/>
        <v>176295.94368</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3066</v>
      </c>
      <c r="D161" s="1">
        <f>'PR-RAS'!E165</f>
        <v>22960.46</v>
      </c>
      <c r="E161" s="1">
        <v>0</v>
      </c>
      <c r="F161" s="1">
        <v>0</v>
      </c>
      <c r="G161" s="2">
        <f t="shared" si="0"/>
        <v>7837.9071999999996</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298826</v>
      </c>
      <c r="D162" s="1">
        <f>'PR-RAS'!E166</f>
        <v>357648.3</v>
      </c>
      <c r="E162" s="1">
        <v>0</v>
      </c>
      <c r="F162" s="1">
        <v>0</v>
      </c>
      <c r="G162" s="2">
        <f t="shared" si="0"/>
        <v>163273.73860000001</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19290</v>
      </c>
      <c r="D163" s="1">
        <f>'PR-RAS'!E167</f>
        <v>13190</v>
      </c>
      <c r="E163" s="1">
        <v>0</v>
      </c>
      <c r="F163" s="1">
        <v>0</v>
      </c>
      <c r="G163" s="2">
        <f t="shared" si="0"/>
        <v>7398.54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4799763</v>
      </c>
      <c r="D165" s="1">
        <f>'PR-RAS'!E169</f>
        <v>5222810.84</v>
      </c>
      <c r="E165" s="1">
        <v>0</v>
      </c>
      <c r="F165" s="1">
        <v>0</v>
      </c>
      <c r="G165" s="2">
        <f t="shared" si="0"/>
        <v>2500243.0875200001</v>
      </c>
      <c r="H165" s="2">
        <f t="shared" si="1"/>
        <v>0.16000000014901161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380915</v>
      </c>
      <c r="D166" s="1">
        <f>'PR-RAS'!E170</f>
        <v>406537.56</v>
      </c>
      <c r="E166" s="1">
        <v>0</v>
      </c>
      <c r="F166" s="1">
        <v>0</v>
      </c>
      <c r="G166" s="2">
        <f t="shared" si="0"/>
        <v>197008.36980000001</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2473015</v>
      </c>
      <c r="D167" s="1">
        <f>'PR-RAS'!E171</f>
        <v>2990070.73</v>
      </c>
      <c r="E167" s="1">
        <v>0</v>
      </c>
      <c r="F167" s="1">
        <v>0</v>
      </c>
      <c r="G167" s="2">
        <f t="shared" si="0"/>
        <v>1403223.9723600002</v>
      </c>
      <c r="H167" s="2">
        <f t="shared" si="1"/>
        <v>0.27000000001862645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1612188</v>
      </c>
      <c r="D168" s="1">
        <f>'PR-RAS'!E172</f>
        <v>1512712.62</v>
      </c>
      <c r="E168" s="1">
        <v>0</v>
      </c>
      <c r="F168" s="1">
        <v>0</v>
      </c>
      <c r="G168" s="2">
        <f t="shared" si="0"/>
        <v>774481.41108000011</v>
      </c>
      <c r="H168" s="2">
        <f t="shared" si="1"/>
        <v>0.37999999988824129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101661</v>
      </c>
      <c r="D169" s="1">
        <f>'PR-RAS'!E173</f>
        <v>121455.9</v>
      </c>
      <c r="E169" s="1">
        <v>0</v>
      </c>
      <c r="F169" s="1">
        <v>0</v>
      </c>
      <c r="G169" s="2">
        <f t="shared" si="0"/>
        <v>57888.2304</v>
      </c>
      <c r="H169" s="2">
        <f t="shared" si="1"/>
        <v>0.10000000000582077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205967</v>
      </c>
      <c r="D170" s="1">
        <f>'PR-RAS'!E174</f>
        <v>118175.43</v>
      </c>
      <c r="E170" s="1">
        <v>0</v>
      </c>
      <c r="F170" s="1">
        <v>0</v>
      </c>
      <c r="G170" s="2">
        <f t="shared" si="0"/>
        <v>74751.718340000007</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26017</v>
      </c>
      <c r="D172" s="1">
        <f>'PR-RAS'!E176</f>
        <v>73858.600000000006</v>
      </c>
      <c r="E172" s="1">
        <v>0</v>
      </c>
      <c r="F172" s="1">
        <v>0</v>
      </c>
      <c r="G172" s="2">
        <f t="shared" si="0"/>
        <v>29708.548200000005</v>
      </c>
      <c r="H172" s="2">
        <f t="shared" si="1"/>
        <v>0.39999999999417923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1693217</v>
      </c>
      <c r="D173" s="1">
        <f>'PR-RAS'!E177</f>
        <v>1745192.8999999997</v>
      </c>
      <c r="E173" s="1">
        <v>0</v>
      </c>
      <c r="F173" s="1">
        <v>0</v>
      </c>
      <c r="G173" s="2">
        <f t="shared" si="0"/>
        <v>891579.68159999978</v>
      </c>
      <c r="H173" s="2">
        <f t="shared" si="1"/>
        <v>0.1000000003259629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40757</v>
      </c>
      <c r="D174" s="1">
        <f>'PR-RAS'!E178</f>
        <v>42862.3</v>
      </c>
      <c r="E174" s="1">
        <v>0</v>
      </c>
      <c r="F174" s="1">
        <v>0</v>
      </c>
      <c r="G174" s="2">
        <f t="shared" si="0"/>
        <v>21881.316800000001</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819857</v>
      </c>
      <c r="D175" s="1">
        <f>'PR-RAS'!E179</f>
        <v>914703.45</v>
      </c>
      <c r="E175" s="1">
        <v>0</v>
      </c>
      <c r="F175" s="1">
        <v>0</v>
      </c>
      <c r="G175" s="2">
        <f t="shared" si="0"/>
        <v>460971.91859999998</v>
      </c>
      <c r="H175" s="2">
        <f t="shared" si="1"/>
        <v>0.44999999995343387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34123</v>
      </c>
      <c r="D176" s="1">
        <f>'PR-RAS'!E180</f>
        <v>9987.5</v>
      </c>
      <c r="E176" s="1">
        <v>0</v>
      </c>
      <c r="F176" s="1">
        <v>0</v>
      </c>
      <c r="G176" s="2">
        <f t="shared" si="0"/>
        <v>9467.15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635963</v>
      </c>
      <c r="D177" s="1">
        <f>'PR-RAS'!E181</f>
        <v>615767.4</v>
      </c>
      <c r="E177" s="1">
        <v>0</v>
      </c>
      <c r="F177" s="1">
        <v>0</v>
      </c>
      <c r="G177" s="2">
        <f t="shared" si="0"/>
        <v>328679.6128</v>
      </c>
      <c r="H177" s="2">
        <f t="shared" si="1"/>
        <v>0.40000000002328306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79934</v>
      </c>
      <c r="D179" s="1">
        <f>'PR-RAS'!E183</f>
        <v>45371.46</v>
      </c>
      <c r="E179" s="1">
        <v>0</v>
      </c>
      <c r="F179" s="1">
        <v>0</v>
      </c>
      <c r="G179" s="2">
        <f t="shared" si="0"/>
        <v>30380.491759999997</v>
      </c>
      <c r="H179" s="2">
        <f t="shared" si="1"/>
        <v>0.45999999999912689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2315</v>
      </c>
      <c r="D180" s="1">
        <f>'PR-RAS'!E184</f>
        <v>28038.95</v>
      </c>
      <c r="E180" s="1">
        <v>0</v>
      </c>
      <c r="F180" s="1">
        <v>0</v>
      </c>
      <c r="G180" s="2">
        <f t="shared" si="0"/>
        <v>10452.329099999999</v>
      </c>
      <c r="H180" s="2">
        <f t="shared" si="1"/>
        <v>4.9999999999272404E-2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50242</v>
      </c>
      <c r="D181" s="1">
        <f>'PR-RAS'!E185</f>
        <v>55708.91</v>
      </c>
      <c r="E181" s="1">
        <v>0</v>
      </c>
      <c r="F181" s="1">
        <v>0</v>
      </c>
      <c r="G181" s="2">
        <f t="shared" si="0"/>
        <v>29098.767599999999</v>
      </c>
      <c r="H181" s="2">
        <f t="shared" si="1"/>
        <v>8.999999999650754E-2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30026</v>
      </c>
      <c r="D182" s="1">
        <f>'PR-RAS'!E186</f>
        <v>32752.93</v>
      </c>
      <c r="E182" s="1">
        <v>0</v>
      </c>
      <c r="F182" s="1">
        <v>0</v>
      </c>
      <c r="G182" s="2">
        <f t="shared" si="0"/>
        <v>17291.266660000001</v>
      </c>
      <c r="H182" s="2">
        <f t="shared" si="1"/>
        <v>6.9999999999708962E-2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103658</v>
      </c>
      <c r="D184" s="1">
        <f>'PR-RAS'!E188</f>
        <v>196943.3</v>
      </c>
      <c r="E184" s="1">
        <v>0</v>
      </c>
      <c r="F184" s="1">
        <v>0</v>
      </c>
      <c r="G184" s="2">
        <f t="shared" si="0"/>
        <v>91050.661799999987</v>
      </c>
      <c r="H184" s="2">
        <f t="shared" si="1"/>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36123</v>
      </c>
      <c r="D185" s="1">
        <f>'PR-RAS'!E189</f>
        <v>36192</v>
      </c>
      <c r="E185" s="1">
        <v>0</v>
      </c>
      <c r="F185" s="1">
        <v>0</v>
      </c>
      <c r="G185" s="2">
        <f t="shared" si="0"/>
        <v>19965.288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42123</v>
      </c>
      <c r="D186" s="1">
        <f>'PR-RAS'!E190</f>
        <v>47915.5</v>
      </c>
      <c r="E186" s="1">
        <v>0</v>
      </c>
      <c r="F186" s="1">
        <v>0</v>
      </c>
      <c r="G186" s="2">
        <f t="shared" si="0"/>
        <v>25521.489999999998</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14123.78</v>
      </c>
      <c r="E187" s="1">
        <v>0</v>
      </c>
      <c r="F187" s="1">
        <v>0</v>
      </c>
      <c r="G187" s="2">
        <f t="shared" si="0"/>
        <v>5254.0461599999999</v>
      </c>
      <c r="H187" s="2">
        <f t="shared" si="1"/>
        <v>0.21999999999934516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120</v>
      </c>
      <c r="E188" s="1">
        <v>0</v>
      </c>
      <c r="F188" s="1">
        <v>0</v>
      </c>
      <c r="G188" s="2">
        <f t="shared" si="0"/>
        <v>44.88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11257</v>
      </c>
      <c r="D189" s="1">
        <f>'PR-RAS'!E193</f>
        <v>4227.21</v>
      </c>
      <c r="E189" s="1">
        <v>0</v>
      </c>
      <c r="F189" s="1">
        <v>0</v>
      </c>
      <c r="G189" s="2">
        <f t="shared" si="0"/>
        <v>3705.7469599999995</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4694.32</v>
      </c>
      <c r="E190" s="1">
        <v>0</v>
      </c>
      <c r="F190" s="1">
        <v>0</v>
      </c>
      <c r="G190" s="2">
        <f t="shared" si="0"/>
        <v>1774.4529599999998</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14155</v>
      </c>
      <c r="D191" s="1">
        <f>'PR-RAS'!E195</f>
        <v>89670.49</v>
      </c>
      <c r="E191" s="1">
        <v>0</v>
      </c>
      <c r="F191" s="1">
        <v>0</v>
      </c>
      <c r="G191" s="2">
        <f t="shared" si="0"/>
        <v>36764.236199999999</v>
      </c>
      <c r="H191" s="2">
        <f t="shared" si="1"/>
        <v>0.49000000000523869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38430</v>
      </c>
      <c r="D192" s="1">
        <f>'PR-RAS'!E196</f>
        <v>52345.05</v>
      </c>
      <c r="E192" s="1">
        <v>0</v>
      </c>
      <c r="F192" s="1">
        <v>0</v>
      </c>
      <c r="G192" s="2">
        <f t="shared" si="0"/>
        <v>27335.939100000003</v>
      </c>
      <c r="H192" s="2">
        <f t="shared" si="1"/>
        <v>5.0000000002910383E-2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38430</v>
      </c>
      <c r="D206" s="1">
        <f>'PR-RAS'!E210</f>
        <v>52345.05</v>
      </c>
      <c r="E206" s="1">
        <v>0</v>
      </c>
      <c r="F206" s="1">
        <v>0</v>
      </c>
      <c r="G206" s="2">
        <f t="shared" si="0"/>
        <v>29339.620500000001</v>
      </c>
      <c r="H206" s="2">
        <f t="shared" si="1"/>
        <v>5.0000000002910383E-2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38430</v>
      </c>
      <c r="D207" s="1">
        <f>'PR-RAS'!E211</f>
        <v>49651.69</v>
      </c>
      <c r="E207" s="1">
        <v>0</v>
      </c>
      <c r="F207" s="1">
        <v>0</v>
      </c>
      <c r="G207" s="2">
        <f t="shared" si="0"/>
        <v>28373.076280000001</v>
      </c>
      <c r="H207" s="2">
        <f t="shared" si="1"/>
        <v>0.30999999999767169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2693.36</v>
      </c>
      <c r="E209" s="1">
        <v>0</v>
      </c>
      <c r="F209" s="1">
        <v>0</v>
      </c>
      <c r="G209" s="2">
        <f t="shared" si="0"/>
        <v>1120.43776</v>
      </c>
      <c r="H209" s="2">
        <f t="shared" si="1"/>
        <v>0.36000000000012733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5900</v>
      </c>
      <c r="D248" s="1">
        <f>'PR-RAS'!E252</f>
        <v>10532</v>
      </c>
      <c r="E248" s="1">
        <v>0</v>
      </c>
      <c r="F248" s="1">
        <v>0</v>
      </c>
      <c r="G248" s="2">
        <f t="shared" si="0"/>
        <v>6660.1080000000002</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5900</v>
      </c>
      <c r="D255" s="1">
        <f>'PR-RAS'!E259</f>
        <v>10532</v>
      </c>
      <c r="E255" s="1">
        <v>0</v>
      </c>
      <c r="F255" s="1">
        <v>0</v>
      </c>
      <c r="G255" s="2">
        <f t="shared" si="0"/>
        <v>6848.8559999999998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5900</v>
      </c>
      <c r="D256" s="1">
        <f>'PR-RAS'!E260</f>
        <v>10532</v>
      </c>
      <c r="E256" s="1">
        <v>0</v>
      </c>
      <c r="F256" s="1">
        <v>0</v>
      </c>
      <c r="G256" s="2">
        <f t="shared" si="0"/>
        <v>6875.82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17413197</v>
      </c>
      <c r="D285" s="1">
        <f>'PR-RAS'!E289</f>
        <v>18014817.73</v>
      </c>
      <c r="E285" s="1">
        <v>0</v>
      </c>
      <c r="F285" s="1">
        <v>0</v>
      </c>
      <c r="G285" s="2">
        <f t="shared" si="8"/>
        <v>15177764.418639999</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1193309</v>
      </c>
      <c r="D286" s="1">
        <f>'PR-RAS'!E290</f>
        <v>1350706.2300000004</v>
      </c>
      <c r="E286" s="1">
        <v>0</v>
      </c>
      <c r="F286" s="1">
        <v>0</v>
      </c>
      <c r="G286" s="2">
        <f t="shared" si="8"/>
        <v>1109995.6161000002</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296606</v>
      </c>
      <c r="D288" s="1">
        <f>'PR-RAS'!E292</f>
        <v>60958.81</v>
      </c>
      <c r="E288" s="1">
        <v>0</v>
      </c>
      <c r="F288" s="1">
        <v>0</v>
      </c>
      <c r="G288" s="2">
        <f t="shared" si="8"/>
        <v>120116.27893999999</v>
      </c>
      <c r="H288" s="2">
        <f t="shared" si="9"/>
        <v>0.19000000000232831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46563</v>
      </c>
      <c r="D290" s="1">
        <f>'PR-RAS'!E294</f>
        <v>33846.44</v>
      </c>
      <c r="E290" s="1">
        <v>0</v>
      </c>
      <c r="F290" s="1">
        <v>0</v>
      </c>
      <c r="G290" s="2">
        <f t="shared" si="8"/>
        <v>33019.94932</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7335</v>
      </c>
      <c r="D291" s="1">
        <f>'PR-RAS'!E295</f>
        <v>5953</v>
      </c>
      <c r="E291" s="1">
        <v>0</v>
      </c>
      <c r="F291" s="1">
        <v>0</v>
      </c>
      <c r="G291" s="2">
        <f t="shared" si="8"/>
        <v>5579.8899999999994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1500</v>
      </c>
      <c r="D293" s="1">
        <f>'PR-RAS'!E298</f>
        <v>6700</v>
      </c>
      <c r="E293" s="1">
        <v>0</v>
      </c>
      <c r="F293" s="1">
        <v>0</v>
      </c>
      <c r="G293" s="2">
        <f t="shared" si="8"/>
        <v>4350.8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1500</v>
      </c>
      <c r="D306" s="1">
        <f>'PR-RAS'!E311</f>
        <v>6700</v>
      </c>
      <c r="E306" s="1">
        <v>0</v>
      </c>
      <c r="F306" s="1">
        <v>0</v>
      </c>
      <c r="G306" s="2">
        <f t="shared" si="8"/>
        <v>4544.5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6700</v>
      </c>
      <c r="E312" s="1">
        <v>0</v>
      </c>
      <c r="F312" s="1">
        <v>0</v>
      </c>
      <c r="G312" s="2">
        <f t="shared" si="8"/>
        <v>4167.3999999999996</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6700</v>
      </c>
      <c r="E319" s="1">
        <v>0</v>
      </c>
      <c r="F319" s="1">
        <v>0</v>
      </c>
      <c r="G319" s="2">
        <f t="shared" si="8"/>
        <v>4261.2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1500</v>
      </c>
      <c r="D321" s="1">
        <f>'PR-RAS'!E326</f>
        <v>0</v>
      </c>
      <c r="E321" s="1">
        <v>0</v>
      </c>
      <c r="F321" s="1">
        <v>0</v>
      </c>
      <c r="G321" s="2">
        <f t="shared" si="8"/>
        <v>480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1500</v>
      </c>
      <c r="D322" s="1">
        <f>'PR-RAS'!E327</f>
        <v>0</v>
      </c>
      <c r="E322" s="1">
        <v>0</v>
      </c>
      <c r="F322" s="1">
        <v>0</v>
      </c>
      <c r="G322" s="2">
        <f t="shared" si="8"/>
        <v>481.5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1142116</v>
      </c>
      <c r="D345" s="1">
        <f>'PR-RAS'!E350</f>
        <v>973357.26</v>
      </c>
      <c r="E345" s="1">
        <v>0</v>
      </c>
      <c r="F345" s="1">
        <v>0</v>
      </c>
      <c r="G345" s="2">
        <f t="shared" si="8"/>
        <v>1062557.6988799998</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540970</v>
      </c>
      <c r="D358" s="1">
        <f>'PR-RAS'!E363</f>
        <v>492663.5</v>
      </c>
      <c r="E358" s="1">
        <v>0</v>
      </c>
      <c r="F358" s="1">
        <v>0</v>
      </c>
      <c r="G358" s="2">
        <f t="shared" si="8"/>
        <v>544888.02899999998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367845</v>
      </c>
      <c r="D364" s="1">
        <f>'PR-RAS'!E369</f>
        <v>492663.5</v>
      </c>
      <c r="E364" s="1">
        <v>0</v>
      </c>
      <c r="F364" s="1">
        <v>0</v>
      </c>
      <c r="G364" s="2">
        <f t="shared" si="8"/>
        <v>491201.43599999999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13087</v>
      </c>
      <c r="D365" s="1">
        <f>'PR-RAS'!E370</f>
        <v>18383.75</v>
      </c>
      <c r="E365" s="1">
        <v>0</v>
      </c>
      <c r="F365" s="1">
        <v>0</v>
      </c>
      <c r="G365" s="2">
        <f t="shared" si="8"/>
        <v>18147.038</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7787</v>
      </c>
      <c r="D366" s="1">
        <f>'PR-RAS'!E371</f>
        <v>83306</v>
      </c>
      <c r="E366" s="1">
        <v>0</v>
      </c>
      <c r="F366" s="1">
        <v>0</v>
      </c>
      <c r="G366" s="2">
        <f t="shared" si="8"/>
        <v>63655.635000000002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22050</v>
      </c>
      <c r="D367" s="1">
        <f>'PR-RAS'!E372</f>
        <v>220128.75</v>
      </c>
      <c r="E367" s="1">
        <v>0</v>
      </c>
      <c r="F367" s="1">
        <v>0</v>
      </c>
      <c r="G367" s="2">
        <f t="shared" si="8"/>
        <v>169204.54499999998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25707</v>
      </c>
      <c r="D368" s="1">
        <f>'PR-RAS'!E373</f>
        <v>124362.5</v>
      </c>
      <c r="E368" s="1">
        <v>0</v>
      </c>
      <c r="F368" s="1">
        <v>0</v>
      </c>
      <c r="G368" s="2">
        <f t="shared" si="8"/>
        <v>100716.54399999999</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299214</v>
      </c>
      <c r="D371" s="1">
        <f>'PR-RAS'!E376</f>
        <v>46482.5</v>
      </c>
      <c r="E371" s="1">
        <v>0</v>
      </c>
      <c r="F371" s="1">
        <v>0</v>
      </c>
      <c r="G371" s="2">
        <f t="shared" si="8"/>
        <v>145106.23000000001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173125</v>
      </c>
      <c r="D386" s="1">
        <f>'PR-RAS'!E391</f>
        <v>0</v>
      </c>
      <c r="E386" s="1">
        <v>0</v>
      </c>
      <c r="F386" s="1">
        <v>0</v>
      </c>
      <c r="G386" s="2">
        <f t="shared" si="8"/>
        <v>66653.125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173125</v>
      </c>
      <c r="D390" s="1">
        <f>'PR-RAS'!E395</f>
        <v>0</v>
      </c>
      <c r="E390" s="1">
        <v>0</v>
      </c>
      <c r="F390" s="1">
        <v>0</v>
      </c>
      <c r="G390" s="2">
        <f t="shared" si="8"/>
        <v>67345.625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601146</v>
      </c>
      <c r="D397" s="1">
        <f>'PR-RAS'!E402</f>
        <v>480693.76000000001</v>
      </c>
      <c r="E397" s="1">
        <v>0</v>
      </c>
      <c r="F397" s="1">
        <v>0</v>
      </c>
      <c r="G397" s="2">
        <f t="shared" si="8"/>
        <v>618763.27392000007</v>
      </c>
      <c r="H397" s="2">
        <f t="shared" si="9"/>
        <v>0.23999999999068677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601146</v>
      </c>
      <c r="D398" s="1">
        <f>'PR-RAS'!E403</f>
        <v>480693.76000000001</v>
      </c>
      <c r="E398" s="1">
        <v>0</v>
      </c>
      <c r="F398" s="1">
        <v>0</v>
      </c>
      <c r="G398" s="2">
        <f t="shared" si="8"/>
        <v>620325.80744</v>
      </c>
      <c r="H398" s="2">
        <f t="shared" si="9"/>
        <v>0.23999999999068677</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1140616</v>
      </c>
      <c r="D403" s="1">
        <f>'PR-RAS'!E408</f>
        <v>966657.26</v>
      </c>
      <c r="E403" s="1">
        <v>0</v>
      </c>
      <c r="F403" s="1">
        <v>0</v>
      </c>
      <c r="G403" s="2">
        <f t="shared" si="8"/>
        <v>1235720.06904</v>
      </c>
      <c r="H403" s="2">
        <f t="shared" si="9"/>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216</v>
      </c>
      <c r="D404" s="1">
        <f>'PR-RAS'!E409</f>
        <v>288556.49</v>
      </c>
      <c r="E404" s="1">
        <v>0</v>
      </c>
      <c r="F404" s="1">
        <v>0</v>
      </c>
      <c r="G404" s="2">
        <f t="shared" si="8"/>
        <v>232663.57894000001</v>
      </c>
      <c r="H404" s="2">
        <f t="shared" si="9"/>
        <v>0.48999999999068677</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18608006</v>
      </c>
      <c r="D407" s="1">
        <f>'PR-RAS'!E412</f>
        <v>19372223.960000001</v>
      </c>
      <c r="E407" s="1">
        <v>0</v>
      </c>
      <c r="F407" s="1">
        <v>0</v>
      </c>
      <c r="G407" s="2">
        <f t="shared" si="8"/>
        <v>23285096.291520003</v>
      </c>
      <c r="H407" s="2">
        <f t="shared" si="9"/>
        <v>3.9999999105930328E-2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18555313</v>
      </c>
      <c r="D408" s="1">
        <f>'PR-RAS'!E413</f>
        <v>18988174.990000002</v>
      </c>
      <c r="E408" s="1">
        <v>0</v>
      </c>
      <c r="F408" s="1">
        <v>0</v>
      </c>
      <c r="G408" s="2">
        <f t="shared" si="8"/>
        <v>23008386.83286</v>
      </c>
      <c r="H408" s="2">
        <f t="shared" si="9"/>
        <v>9.9999979138374329E-3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52693</v>
      </c>
      <c r="D409" s="1">
        <f>'PR-RAS'!E414</f>
        <v>384048.96999999881</v>
      </c>
      <c r="E409" s="1">
        <v>0</v>
      </c>
      <c r="F409" s="1">
        <v>0</v>
      </c>
      <c r="G409" s="2">
        <f t="shared" si="8"/>
        <v>334882.70351999899</v>
      </c>
      <c r="H409" s="2">
        <f t="shared" si="9"/>
        <v>3.0000001192092896E-2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296822</v>
      </c>
      <c r="D411" s="1">
        <f>'PR-RAS'!E416</f>
        <v>349515.3</v>
      </c>
      <c r="E411" s="1">
        <v>0</v>
      </c>
      <c r="F411" s="1">
        <v>0</v>
      </c>
      <c r="G411" s="2">
        <f t="shared" si="8"/>
        <v>408299.56599999999</v>
      </c>
      <c r="H411" s="2">
        <f t="shared" si="9"/>
        <v>0.29999999998835847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46563</v>
      </c>
      <c r="D413" s="1">
        <f>'PR-RAS'!E418</f>
        <v>33846.44</v>
      </c>
      <c r="E413" s="1">
        <v>0</v>
      </c>
      <c r="F413" s="1">
        <v>0</v>
      </c>
      <c r="G413" s="2">
        <f t="shared" si="8"/>
        <v>47073.422559999999</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18608006</v>
      </c>
      <c r="D633" s="1">
        <f>'PR-RAS'!E639</f>
        <v>19372223.960000001</v>
      </c>
      <c r="E633" s="1">
        <v>0</v>
      </c>
      <c r="F633" s="1">
        <v>0</v>
      </c>
      <c r="G633" s="2">
        <f t="shared" si="10"/>
        <v>36246750.877439998</v>
      </c>
      <c r="H633" s="2">
        <f t="shared" si="11"/>
        <v>3.9999999105930328E-2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18555313</v>
      </c>
      <c r="D634" s="1">
        <f>'PR-RAS'!E640</f>
        <v>18988174.990000002</v>
      </c>
      <c r="E634" s="1">
        <v>0</v>
      </c>
      <c r="F634" s="1">
        <v>0</v>
      </c>
      <c r="G634" s="2">
        <f t="shared" si="10"/>
        <v>35784542.666340001</v>
      </c>
      <c r="H634" s="2">
        <f t="shared" si="11"/>
        <v>9.9999979138374329E-3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52693</v>
      </c>
      <c r="D635" s="1">
        <f>'PR-RAS'!E641</f>
        <v>384048.96999999881</v>
      </c>
      <c r="E635" s="1">
        <v>0</v>
      </c>
      <c r="F635" s="1">
        <v>0</v>
      </c>
      <c r="G635" s="2">
        <f t="shared" si="10"/>
        <v>520381.45595999848</v>
      </c>
      <c r="H635" s="2">
        <f t="shared" si="11"/>
        <v>3.0000001192092896E-2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296822</v>
      </c>
      <c r="D637" s="1">
        <f>'PR-RAS'!E643</f>
        <v>349515.3</v>
      </c>
      <c r="E637" s="1">
        <v>0</v>
      </c>
      <c r="F637" s="1">
        <v>0</v>
      </c>
      <c r="G637" s="2">
        <f t="shared" si="10"/>
        <v>633362.25359999994</v>
      </c>
      <c r="H637" s="2">
        <f t="shared" si="11"/>
        <v>0.29999999998835847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349515</v>
      </c>
      <c r="D639" s="1">
        <f>'PR-RAS'!E645</f>
        <v>733564.26999999885</v>
      </c>
      <c r="E639" s="1">
        <v>0</v>
      </c>
      <c r="F639" s="1">
        <v>0</v>
      </c>
      <c r="G639" s="2">
        <f t="shared" si="10"/>
        <v>1159018.5785199986</v>
      </c>
      <c r="H639" s="2">
        <f t="shared" si="11"/>
        <v>0.26999999885447323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809046</v>
      </c>
      <c r="D641" s="1">
        <f>'PR-RAS'!E647</f>
        <v>886520.14</v>
      </c>
      <c r="E641" s="1">
        <v>0</v>
      </c>
      <c r="F641" s="1">
        <v>0</v>
      </c>
      <c r="G641" s="2">
        <f t="shared" si="10"/>
        <v>1652535.2192000002</v>
      </c>
      <c r="H641" s="2">
        <f t="shared" si="11"/>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1209695</v>
      </c>
      <c r="D642" s="1">
        <f>'PR-RAS'!E649</f>
        <v>1129395.68</v>
      </c>
      <c r="E642" s="1">
        <v>0</v>
      </c>
      <c r="F642" s="1">
        <v>0</v>
      </c>
      <c r="G642" s="2">
        <f t="shared" si="10"/>
        <v>2223299.7567599998</v>
      </c>
      <c r="H642" s="2">
        <f t="shared" si="11"/>
        <v>0.32000000006519258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19736716</v>
      </c>
      <c r="D643" s="1">
        <f>'PR-RAS'!E650</f>
        <v>20550970.440000001</v>
      </c>
      <c r="E643" s="1">
        <v>0</v>
      </c>
      <c r="F643" s="1">
        <v>0</v>
      </c>
      <c r="G643" s="2">
        <f t="shared" si="10"/>
        <v>39058417.716960005</v>
      </c>
      <c r="H643" s="2">
        <f t="shared" si="11"/>
        <v>0.44000000134110451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19817015</v>
      </c>
      <c r="D644" s="1">
        <f>'PR-RAS'!E651</f>
        <v>20353020.68</v>
      </c>
      <c r="E644" s="1">
        <v>0</v>
      </c>
      <c r="F644" s="1">
        <v>0</v>
      </c>
      <c r="G644" s="2">
        <f t="shared" si="10"/>
        <v>38916325.239480004</v>
      </c>
      <c r="H644" s="2">
        <f t="shared" si="11"/>
        <v>0.32000000029802322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1129396</v>
      </c>
      <c r="D645" s="1">
        <f>'PR-RAS'!E652</f>
        <v>1327345.4400000013</v>
      </c>
      <c r="E645" s="1">
        <v>0</v>
      </c>
      <c r="F645" s="1">
        <v>0</v>
      </c>
      <c r="G645" s="2">
        <f t="shared" si="10"/>
        <v>2436951.9507200019</v>
      </c>
      <c r="H645" s="2">
        <f t="shared" si="11"/>
        <v>0.44000000134110451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108</v>
      </c>
      <c r="D647" s="1">
        <f>'PR-RAS'!E654</f>
        <v>97</v>
      </c>
      <c r="E647" s="1">
        <v>0</v>
      </c>
      <c r="F647" s="1">
        <v>0</v>
      </c>
      <c r="G647" s="2">
        <f t="shared" si="10"/>
        <v>195.09200000000001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99</v>
      </c>
      <c r="D649" s="1">
        <f>'PR-RAS'!E656</f>
        <v>90</v>
      </c>
      <c r="E649" s="1">
        <v>0</v>
      </c>
      <c r="F649" s="1">
        <v>0</v>
      </c>
      <c r="G649" s="2">
        <f t="shared" si="10"/>
        <v>180.792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32000</v>
      </c>
      <c r="E668" s="1">
        <v>0</v>
      </c>
      <c r="F668" s="1">
        <v>0</v>
      </c>
      <c r="G668" s="2">
        <f t="shared" si="10"/>
        <v>42688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10691578</v>
      </c>
      <c r="D703" s="1">
        <f>'PR-RAS'!E710</f>
        <v>12532050.890000001</v>
      </c>
      <c r="E703" s="1">
        <v>0</v>
      </c>
      <c r="F703" s="1">
        <v>0</v>
      </c>
      <c r="G703" s="2">
        <f t="shared" si="10"/>
        <v>25100487.205559999</v>
      </c>
      <c r="H703" s="2">
        <f t="shared" si="11"/>
        <v>0.10999999940395355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3313.25</v>
      </c>
      <c r="E705" s="1">
        <v>0</v>
      </c>
      <c r="F705" s="1">
        <v>0</v>
      </c>
      <c r="G705" s="2">
        <f t="shared" si="10"/>
        <v>4665.0559999999996</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61831</v>
      </c>
      <c r="D709" s="1">
        <f>'PR-RAS'!E716</f>
        <v>82670.47</v>
      </c>
      <c r="E709" s="1">
        <v>0</v>
      </c>
      <c r="F709" s="1">
        <v>0</v>
      </c>
      <c r="G709" s="2">
        <f t="shared" si="10"/>
        <v>160837.73351999998</v>
      </c>
      <c r="H709" s="2">
        <f t="shared" si="11"/>
        <v>0.47000000000116415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78288</v>
      </c>
      <c r="D710" s="1">
        <f>'PR-RAS'!E717</f>
        <v>53096.06</v>
      </c>
      <c r="E710" s="1">
        <v>0</v>
      </c>
      <c r="F710" s="1">
        <v>0</v>
      </c>
      <c r="G710" s="2">
        <f t="shared" si="10"/>
        <v>130796.40508</v>
      </c>
      <c r="H710" s="2">
        <f t="shared" si="11"/>
        <v>5.9999999997671694E-2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298826</v>
      </c>
      <c r="D711" s="1">
        <f>'PR-RAS'!E718</f>
        <v>357648.3</v>
      </c>
      <c r="E711" s="1">
        <v>0</v>
      </c>
      <c r="F711" s="1">
        <v>0</v>
      </c>
      <c r="G711" s="2">
        <f t="shared" si="10"/>
        <v>720027.04599999997</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56590</v>
      </c>
      <c r="D713" s="1">
        <f>'PR-RAS'!E720</f>
        <v>25005</v>
      </c>
      <c r="E713" s="1">
        <v>0</v>
      </c>
      <c r="F713" s="1">
        <v>0</v>
      </c>
      <c r="G713" s="2">
        <f t="shared" si="10"/>
        <v>75899.199999999997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2315</v>
      </c>
      <c r="D715" s="1">
        <f>'PR-RAS'!E722</f>
        <v>1543.22</v>
      </c>
      <c r="E715" s="1">
        <v>0</v>
      </c>
      <c r="F715" s="1">
        <v>0</v>
      </c>
      <c r="G715" s="2">
        <f t="shared" si="10"/>
        <v>3856.6281600000002</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23683.23</v>
      </c>
      <c r="E716" s="1">
        <v>0</v>
      </c>
      <c r="F716" s="1">
        <v>0</v>
      </c>
      <c r="G716" s="2">
        <f t="shared" si="10"/>
        <v>33867.018899999995</v>
      </c>
      <c r="H716" s="2">
        <f t="shared" si="11"/>
        <v>0.22999999999956344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36123</v>
      </c>
      <c r="D718" s="1">
        <f>'PR-RAS'!E725</f>
        <v>36192</v>
      </c>
      <c r="E718" s="1">
        <v>0</v>
      </c>
      <c r="F718" s="1">
        <v>0</v>
      </c>
      <c r="G718" s="2">
        <f t="shared" si="10"/>
        <v>77799.519</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13717</v>
      </c>
      <c r="D719" s="1">
        <f>'PR-RAS'!E726</f>
        <v>17950.73</v>
      </c>
      <c r="E719" s="1">
        <v>0</v>
      </c>
      <c r="F719" s="1">
        <v>0</v>
      </c>
      <c r="G719" s="2">
        <f t="shared" si="10"/>
        <v>35626.054279999997</v>
      </c>
      <c r="H719" s="2">
        <f t="shared" si="11"/>
        <v>0.27000000000043656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5900</v>
      </c>
      <c r="D809" s="1">
        <f>'PR-RAS'!E816</f>
        <v>10532</v>
      </c>
      <c r="E809" s="1">
        <v>0</v>
      </c>
      <c r="F809" s="1">
        <v>0</v>
      </c>
      <c r="G809" s="2">
        <f t="shared" si="10"/>
        <v>21786.912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14705873</v>
      </c>
      <c r="D984" s="6">
        <f>BILANCA!E6</f>
        <v>15214207.470000004</v>
      </c>
      <c r="E984" s="6">
        <v>0</v>
      </c>
      <c r="F984" s="6">
        <v>0</v>
      </c>
      <c r="G984" s="7">
        <f t="shared" ref="G984:G1241" si="22">B984/1000*C984+B984/500*D984</f>
        <v>45134.287940000009</v>
      </c>
      <c r="H984" s="7">
        <f t="shared" si="19"/>
        <v>0.47000000439584255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12654902</v>
      </c>
      <c r="D985" s="1">
        <f>BILANCA!E7</f>
        <v>12929034.810000004</v>
      </c>
      <c r="E985" s="1">
        <v>0</v>
      </c>
      <c r="F985" s="1">
        <v>0</v>
      </c>
      <c r="G985" s="2">
        <f t="shared" si="22"/>
        <v>77025.943240000022</v>
      </c>
      <c r="H985" s="2">
        <f t="shared" si="19"/>
        <v>0.18999999575316906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629291</v>
      </c>
      <c r="D986" s="1">
        <f>BILANCA!E8</f>
        <v>629291.16</v>
      </c>
      <c r="E986" s="1">
        <v>0</v>
      </c>
      <c r="F986" s="1">
        <v>0</v>
      </c>
      <c r="G986" s="2">
        <f t="shared" si="22"/>
        <v>5663.61996</v>
      </c>
      <c r="H986" s="2">
        <f t="shared" si="19"/>
        <v>0.16000000003259629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629291</v>
      </c>
      <c r="D987" s="1">
        <f>BILANCA!E9</f>
        <v>629291.16</v>
      </c>
      <c r="E987" s="1">
        <v>0</v>
      </c>
      <c r="F987" s="1">
        <v>0</v>
      </c>
      <c r="G987" s="2">
        <f t="shared" si="22"/>
        <v>7551.4932800000006</v>
      </c>
      <c r="H987" s="2">
        <f t="shared" si="19"/>
        <v>0.16000000003259629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610</v>
      </c>
      <c r="D988" s="1">
        <f>BILANCA!E10</f>
        <v>610</v>
      </c>
      <c r="E988" s="1">
        <v>0</v>
      </c>
      <c r="F988" s="1">
        <v>0</v>
      </c>
      <c r="G988" s="2">
        <f t="shared" si="22"/>
        <v>9.15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610</v>
      </c>
      <c r="D989" s="1">
        <f>BILANCA!E11</f>
        <v>610</v>
      </c>
      <c r="E989" s="1">
        <v>0</v>
      </c>
      <c r="F989" s="1">
        <v>0</v>
      </c>
      <c r="G989" s="2">
        <f t="shared" si="22"/>
        <v>10.98</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11374254</v>
      </c>
      <c r="D990" s="1">
        <f>BILANCA!E12</f>
        <v>11546920.640000004</v>
      </c>
      <c r="E990" s="1">
        <v>0</v>
      </c>
      <c r="F990" s="1">
        <v>0</v>
      </c>
      <c r="G990" s="2">
        <f t="shared" si="22"/>
        <v>241276.66696000006</v>
      </c>
      <c r="H990" s="2">
        <f t="shared" si="19"/>
        <v>0.35999999567866325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10013028</v>
      </c>
      <c r="D991" s="1">
        <f>BILANCA!E13</f>
        <v>10228931.880000003</v>
      </c>
      <c r="E991" s="1">
        <v>0</v>
      </c>
      <c r="F991" s="1">
        <v>0</v>
      </c>
      <c r="G991" s="2">
        <f t="shared" si="22"/>
        <v>243767.13408000005</v>
      </c>
      <c r="H991" s="2">
        <f t="shared" si="19"/>
        <v>0.11999999731779099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21103114</v>
      </c>
      <c r="D993" s="1">
        <f>BILANCA!E15</f>
        <v>21583808.170000002</v>
      </c>
      <c r="E993" s="1">
        <v>0</v>
      </c>
      <c r="F993" s="1">
        <v>0</v>
      </c>
      <c r="G993" s="2">
        <f t="shared" si="22"/>
        <v>642707.30340000009</v>
      </c>
      <c r="H993" s="2">
        <f t="shared" si="19"/>
        <v>0.17000000178813934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11090086</v>
      </c>
      <c r="D996" s="1">
        <f>BILANCA!E18</f>
        <v>11354876.289999999</v>
      </c>
      <c r="E996" s="1">
        <v>0</v>
      </c>
      <c r="F996" s="1">
        <v>0</v>
      </c>
      <c r="G996" s="2">
        <f t="shared" si="22"/>
        <v>439397.90153999999</v>
      </c>
      <c r="H996" s="2">
        <f t="shared" si="19"/>
        <v>0.28999999910593033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1054635</v>
      </c>
      <c r="D997" s="1">
        <f>BILANCA!E19</f>
        <v>1124553.8600000013</v>
      </c>
      <c r="E997" s="1">
        <v>0</v>
      </c>
      <c r="F997" s="1">
        <v>0</v>
      </c>
      <c r="G997" s="2">
        <f t="shared" si="22"/>
        <v>46252.398080000035</v>
      </c>
      <c r="H997" s="2">
        <f t="shared" si="19"/>
        <v>0.1399999987334013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592341</v>
      </c>
      <c r="D998" s="1">
        <f>BILANCA!E20</f>
        <v>601094.5</v>
      </c>
      <c r="E998" s="1">
        <v>0</v>
      </c>
      <c r="F998" s="1">
        <v>0</v>
      </c>
      <c r="G998" s="2">
        <f t="shared" si="22"/>
        <v>26917.949999999997</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134630</v>
      </c>
      <c r="D999" s="1">
        <f>BILANCA!E21</f>
        <v>214736.11</v>
      </c>
      <c r="E999" s="1">
        <v>0</v>
      </c>
      <c r="F999" s="1">
        <v>0</v>
      </c>
      <c r="G999" s="2">
        <f t="shared" si="22"/>
        <v>9025.6355199999998</v>
      </c>
      <c r="H999" s="2">
        <f t="shared" si="19"/>
        <v>0.10999999998603016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1165847</v>
      </c>
      <c r="D1000" s="1">
        <f>BILANCA!E22</f>
        <v>1366527.08</v>
      </c>
      <c r="E1000" s="1">
        <v>0</v>
      </c>
      <c r="F1000" s="1">
        <v>0</v>
      </c>
      <c r="G1000" s="2">
        <f t="shared" si="22"/>
        <v>66281.319720000014</v>
      </c>
      <c r="H1000" s="2">
        <f t="shared" si="19"/>
        <v>8.0000000074505806E-2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693073</v>
      </c>
      <c r="D1001" s="1">
        <f>BILANCA!E23</f>
        <v>2383544.4</v>
      </c>
      <c r="E1001" s="1">
        <v>0</v>
      </c>
      <c r="F1001" s="1">
        <v>0</v>
      </c>
      <c r="G1001" s="2">
        <f t="shared" si="22"/>
        <v>98282.912399999987</v>
      </c>
      <c r="H1001" s="2">
        <f t="shared" si="19"/>
        <v>0.39999999990686774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6326</v>
      </c>
      <c r="D1002" s="1">
        <f>BILANCA!E24</f>
        <v>6325.87</v>
      </c>
      <c r="E1002" s="1">
        <v>0</v>
      </c>
      <c r="F1002" s="1">
        <v>0</v>
      </c>
      <c r="G1002" s="2">
        <f t="shared" si="22"/>
        <v>360.57706000000002</v>
      </c>
      <c r="H1002" s="2">
        <f t="shared" si="19"/>
        <v>0.13000000000010914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20183</v>
      </c>
      <c r="D1003" s="1">
        <f>BILANCA!E25</f>
        <v>20183.57</v>
      </c>
      <c r="E1003" s="1">
        <v>0</v>
      </c>
      <c r="F1003" s="1">
        <v>0</v>
      </c>
      <c r="G1003" s="2">
        <f t="shared" si="22"/>
        <v>1211.0028</v>
      </c>
      <c r="H1003" s="2">
        <f t="shared" si="19"/>
        <v>0.43000000000029104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6688999</v>
      </c>
      <c r="D1004" s="1">
        <f>BILANCA!E26</f>
        <v>5014449.0199999996</v>
      </c>
      <c r="E1004" s="1">
        <v>0</v>
      </c>
      <c r="F1004" s="1">
        <v>0</v>
      </c>
      <c r="G1004" s="2">
        <f t="shared" si="22"/>
        <v>351075.83784000005</v>
      </c>
      <c r="H1004" s="2">
        <f t="shared" si="19"/>
        <v>1.9999999552965164E-2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8246764</v>
      </c>
      <c r="D1006" s="1">
        <f>BILANCA!E28</f>
        <v>8482306.6899999995</v>
      </c>
      <c r="E1006" s="1">
        <v>0</v>
      </c>
      <c r="F1006" s="1">
        <v>0</v>
      </c>
      <c r="G1006" s="2">
        <f t="shared" si="22"/>
        <v>579861.67973999993</v>
      </c>
      <c r="H1006" s="2">
        <f t="shared" si="19"/>
        <v>0.31000000052154064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525864</v>
      </c>
      <c r="D1008" s="1">
        <f>BILANCA!E30</f>
        <v>525863.52</v>
      </c>
      <c r="E1008" s="1">
        <v>0</v>
      </c>
      <c r="F1008" s="1">
        <v>0</v>
      </c>
      <c r="G1008" s="2">
        <f t="shared" si="22"/>
        <v>39439.776000000005</v>
      </c>
      <c r="H1008" s="2">
        <f t="shared" si="19"/>
        <v>0.47999999998137355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525864</v>
      </c>
      <c r="D1012" s="1">
        <f>BILANCA!E34</f>
        <v>525863.52</v>
      </c>
      <c r="E1012" s="1">
        <v>0</v>
      </c>
      <c r="F1012" s="1">
        <v>0</v>
      </c>
      <c r="G1012" s="2">
        <f t="shared" si="22"/>
        <v>45750.140160000003</v>
      </c>
      <c r="H1012" s="2">
        <f t="shared" si="19"/>
        <v>0.47999999998137355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306591</v>
      </c>
      <c r="D1023" s="1">
        <f>BILANCA!E45</f>
        <v>193434.90000000002</v>
      </c>
      <c r="E1023" s="1">
        <v>0</v>
      </c>
      <c r="F1023" s="1">
        <v>0</v>
      </c>
      <c r="G1023" s="2">
        <f t="shared" si="22"/>
        <v>27738.432000000001</v>
      </c>
      <c r="H1023" s="2">
        <f t="shared" si="19"/>
        <v>9.9999999976716936E-2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8478</v>
      </c>
      <c r="D1025" s="1">
        <f>BILANCA!E47</f>
        <v>8478.3799999999992</v>
      </c>
      <c r="E1025" s="1">
        <v>0</v>
      </c>
      <c r="F1025" s="1">
        <v>0</v>
      </c>
      <c r="G1025" s="2">
        <f t="shared" si="22"/>
        <v>1068.25992</v>
      </c>
      <c r="H1025" s="2">
        <f t="shared" si="19"/>
        <v>0.37999999999919964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700125</v>
      </c>
      <c r="D1027" s="1">
        <f>BILANCA!E49</f>
        <v>700125</v>
      </c>
      <c r="E1027" s="1">
        <v>0</v>
      </c>
      <c r="F1027" s="1">
        <v>0</v>
      </c>
      <c r="G1027" s="2">
        <f t="shared" si="22"/>
        <v>92416.5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402012</v>
      </c>
      <c r="D1028" s="1">
        <f>BILANCA!E50</f>
        <v>515168.48</v>
      </c>
      <c r="E1028" s="1">
        <v>0</v>
      </c>
      <c r="F1028" s="1">
        <v>0</v>
      </c>
      <c r="G1028" s="2">
        <f t="shared" si="22"/>
        <v>64455.703199999996</v>
      </c>
      <c r="H1028" s="2">
        <f t="shared" si="19"/>
        <v>0.47999999998137355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3292328</v>
      </c>
      <c r="D1032" s="1">
        <f>BILANCA!E54</f>
        <v>3331489.74</v>
      </c>
      <c r="E1032" s="1">
        <v>0</v>
      </c>
      <c r="F1032" s="1">
        <v>0</v>
      </c>
      <c r="G1032" s="2">
        <f t="shared" si="22"/>
        <v>487810.06651999999</v>
      </c>
      <c r="H1032" s="2">
        <f t="shared" si="19"/>
        <v>0.25999999977648258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3292328</v>
      </c>
      <c r="D1033" s="1">
        <f>BILANCA!E55</f>
        <v>3331489.74</v>
      </c>
      <c r="E1033" s="1">
        <v>0</v>
      </c>
      <c r="F1033" s="1">
        <v>0</v>
      </c>
      <c r="G1033" s="2">
        <f t="shared" si="22"/>
        <v>497765.37400000007</v>
      </c>
      <c r="H1033" s="2">
        <f t="shared" si="19"/>
        <v>0.25999999977648258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651357</v>
      </c>
      <c r="D1041" s="1">
        <f>BILANCA!E63</f>
        <v>752823.01</v>
      </c>
      <c r="E1041" s="1">
        <v>0</v>
      </c>
      <c r="F1041" s="1">
        <v>0</v>
      </c>
      <c r="G1041" s="2">
        <f t="shared" si="22"/>
        <v>125106.17516000001</v>
      </c>
      <c r="H1041" s="2">
        <f t="shared" si="19"/>
        <v>1.0000000009313226E-2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651357</v>
      </c>
      <c r="D1042" s="1">
        <f>BILANCA!E64</f>
        <v>752823.01</v>
      </c>
      <c r="E1042" s="1">
        <v>0</v>
      </c>
      <c r="F1042" s="1">
        <v>0</v>
      </c>
      <c r="G1042" s="2">
        <f t="shared" si="22"/>
        <v>127263.17817999999</v>
      </c>
      <c r="H1042" s="2">
        <f t="shared" si="19"/>
        <v>1.0000000009313226E-2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2050971</v>
      </c>
      <c r="D1046" s="1">
        <f>BILANCA!E68</f>
        <v>2285172.6599999997</v>
      </c>
      <c r="E1046" s="1">
        <v>0</v>
      </c>
      <c r="F1046" s="1">
        <v>0</v>
      </c>
      <c r="G1046" s="2">
        <f t="shared" si="22"/>
        <v>417142.92815999995</v>
      </c>
      <c r="H1046" s="2">
        <f t="shared" si="19"/>
        <v>0.34000000031664968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1129396</v>
      </c>
      <c r="D1047" s="1">
        <f>BILANCA!E69</f>
        <v>1327345.44</v>
      </c>
      <c r="E1047" s="1">
        <v>0</v>
      </c>
      <c r="F1047" s="1">
        <v>0</v>
      </c>
      <c r="G1047" s="2">
        <f t="shared" si="22"/>
        <v>242181.56031999999</v>
      </c>
      <c r="H1047" s="2">
        <f t="shared" si="19"/>
        <v>0.43999999994412065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1129396</v>
      </c>
      <c r="D1048" s="1">
        <f>BILANCA!E70</f>
        <v>1327345.44</v>
      </c>
      <c r="E1048" s="1">
        <v>0</v>
      </c>
      <c r="F1048" s="1">
        <v>0</v>
      </c>
      <c r="G1048" s="2">
        <f t="shared" si="22"/>
        <v>245965.64720000001</v>
      </c>
      <c r="H1048" s="2">
        <f t="shared" si="19"/>
        <v>0.43999999994412065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1129396</v>
      </c>
      <c r="D1050" s="1">
        <f>BILANCA!E72</f>
        <v>1327345.44</v>
      </c>
      <c r="E1050" s="1">
        <v>0</v>
      </c>
      <c r="F1050" s="1">
        <v>0</v>
      </c>
      <c r="G1050" s="2">
        <f t="shared" si="22"/>
        <v>253533.82096000001</v>
      </c>
      <c r="H1050" s="2">
        <f t="shared" si="19"/>
        <v>0.43999999994412065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65966</v>
      </c>
      <c r="D1056" s="1">
        <f>BILANCA!E78</f>
        <v>37460.639999999999</v>
      </c>
      <c r="E1056" s="1">
        <v>0</v>
      </c>
      <c r="F1056" s="1">
        <v>0</v>
      </c>
      <c r="G1056" s="2">
        <f t="shared" si="22"/>
        <v>10284.77144</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3065</v>
      </c>
      <c r="D1062" s="1">
        <f>BILANCA!E84</f>
        <v>823.07</v>
      </c>
      <c r="E1062" s="1">
        <v>0</v>
      </c>
      <c r="F1062" s="1">
        <v>0</v>
      </c>
      <c r="G1062" s="2">
        <f t="shared" si="22"/>
        <v>372.18006000000003</v>
      </c>
      <c r="H1062" s="2">
        <f t="shared" si="19"/>
        <v>7.0000000000050022E-2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62901</v>
      </c>
      <c r="D1064" s="1">
        <f>BILANCA!E86</f>
        <v>36637.57</v>
      </c>
      <c r="E1064" s="1">
        <v>0</v>
      </c>
      <c r="F1064" s="1">
        <v>0</v>
      </c>
      <c r="G1064" s="2">
        <f t="shared" si="22"/>
        <v>11030.26734</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46563</v>
      </c>
      <c r="D1124" s="1">
        <f>BILANCA!E146</f>
        <v>33846.44</v>
      </c>
      <c r="E1124" s="1">
        <v>0</v>
      </c>
      <c r="F1124" s="1">
        <v>0</v>
      </c>
      <c r="G1124" s="2">
        <f t="shared" si="22"/>
        <v>16110.07908</v>
      </c>
      <c r="H1124" s="2">
        <f t="shared" si="23"/>
        <v>0.44000000000232831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39228</v>
      </c>
      <c r="D1137" s="1">
        <f>BILANCA!E159</f>
        <v>41666.44</v>
      </c>
      <c r="E1137" s="1">
        <v>0</v>
      </c>
      <c r="F1137" s="1">
        <v>0</v>
      </c>
      <c r="G1137" s="2">
        <f t="shared" si="22"/>
        <v>18874.375520000001</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7335</v>
      </c>
      <c r="D1138" s="1">
        <f>BILANCA!E160</f>
        <v>5953</v>
      </c>
      <c r="E1138" s="1">
        <v>0</v>
      </c>
      <c r="F1138" s="1">
        <v>0</v>
      </c>
      <c r="G1138" s="2">
        <f t="shared" si="22"/>
        <v>2982.355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13773</v>
      </c>
      <c r="E1141" s="1">
        <v>0</v>
      </c>
      <c r="F1141" s="1">
        <v>0</v>
      </c>
      <c r="G1141" s="2">
        <f t="shared" si="22"/>
        <v>4352.268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809046</v>
      </c>
      <c r="D1148" s="1">
        <f>BILANCA!E170</f>
        <v>886520.14</v>
      </c>
      <c r="E1148" s="1">
        <v>0</v>
      </c>
      <c r="F1148" s="1">
        <v>0</v>
      </c>
      <c r="G1148" s="2">
        <f t="shared" si="22"/>
        <v>426044.23620000004</v>
      </c>
      <c r="H1148" s="2">
        <f t="shared" si="2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9323</v>
      </c>
      <c r="D1149" s="1">
        <f>BILANCA!E171</f>
        <v>42930.87</v>
      </c>
      <c r="E1149" s="1">
        <v>0</v>
      </c>
      <c r="F1149" s="1">
        <v>0</v>
      </c>
      <c r="G1149" s="2">
        <f t="shared" si="22"/>
        <v>15800.666840000002</v>
      </c>
      <c r="H1149" s="2">
        <f t="shared" si="23"/>
        <v>0.12999999999738066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799723</v>
      </c>
      <c r="D1151" s="1">
        <f>BILANCA!E173</f>
        <v>843589.27</v>
      </c>
      <c r="E1151" s="1">
        <v>0</v>
      </c>
      <c r="F1151" s="1">
        <v>0</v>
      </c>
      <c r="G1151" s="2">
        <f t="shared" si="22"/>
        <v>417799.45872</v>
      </c>
      <c r="H1151" s="2">
        <f t="shared" si="23"/>
        <v>0.27000000001862645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14705873</v>
      </c>
      <c r="D1152" s="1">
        <f>BILANCA!E175</f>
        <v>15214207.469999999</v>
      </c>
      <c r="E1152" s="1">
        <v>0</v>
      </c>
      <c r="F1152" s="1">
        <v>0</v>
      </c>
      <c r="G1152" s="2">
        <f t="shared" si="22"/>
        <v>7627694.6618600003</v>
      </c>
      <c r="H1152" s="2">
        <f t="shared" si="23"/>
        <v>0.4699999988079071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1654892</v>
      </c>
      <c r="D1153" s="1">
        <f>BILANCA!E176</f>
        <v>1517761.95</v>
      </c>
      <c r="E1153" s="1">
        <v>0</v>
      </c>
      <c r="F1153" s="1">
        <v>0</v>
      </c>
      <c r="G1153" s="2">
        <f t="shared" si="22"/>
        <v>797370.70299999998</v>
      </c>
      <c r="H1153" s="2">
        <f t="shared" si="23"/>
        <v>5.0000000046566129E-2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1650883</v>
      </c>
      <c r="D1154" s="1">
        <f>BILANCA!E177</f>
        <v>1505362.95</v>
      </c>
      <c r="E1154" s="1">
        <v>0</v>
      </c>
      <c r="F1154" s="1">
        <v>0</v>
      </c>
      <c r="G1154" s="2">
        <f t="shared" si="22"/>
        <v>797135.12190000003</v>
      </c>
      <c r="H1154" s="2">
        <f t="shared" si="23"/>
        <v>5.0000000046566129E-2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825808</v>
      </c>
      <c r="D1155" s="1">
        <f>BILANCA!E178</f>
        <v>862037.73</v>
      </c>
      <c r="E1155" s="1">
        <v>0</v>
      </c>
      <c r="F1155" s="1">
        <v>0</v>
      </c>
      <c r="G1155" s="2">
        <f t="shared" si="22"/>
        <v>438579.95511999994</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770915</v>
      </c>
      <c r="D1156" s="1">
        <f>BILANCA!E179</f>
        <v>579195.38</v>
      </c>
      <c r="E1156" s="1">
        <v>0</v>
      </c>
      <c r="F1156" s="1">
        <v>0</v>
      </c>
      <c r="G1156" s="2">
        <f t="shared" si="22"/>
        <v>333769.89648</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54160</v>
      </c>
      <c r="D1165" s="1">
        <f>BILANCA!E188</f>
        <v>64129.84</v>
      </c>
      <c r="E1165" s="1">
        <v>0</v>
      </c>
      <c r="F1165" s="1">
        <v>0</v>
      </c>
      <c r="G1165" s="2">
        <f t="shared" si="22"/>
        <v>33200.381759999997</v>
      </c>
      <c r="H1165" s="2">
        <f t="shared" si="23"/>
        <v>0.16000000000349246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3799</v>
      </c>
      <c r="D1166" s="1">
        <f>BILANCA!E189</f>
        <v>0</v>
      </c>
      <c r="E1166" s="1">
        <v>0</v>
      </c>
      <c r="F1166" s="1">
        <v>0</v>
      </c>
      <c r="G1166" s="2">
        <f t="shared" si="22"/>
        <v>695.21699999999998</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210</v>
      </c>
      <c r="D1211" s="1">
        <f>BILANCA!E234</f>
        <v>12399</v>
      </c>
      <c r="E1211" s="1">
        <v>0</v>
      </c>
      <c r="F1211" s="1">
        <v>0</v>
      </c>
      <c r="G1211" s="2">
        <f t="shared" si="22"/>
        <v>5701.8240000000005</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210</v>
      </c>
      <c r="D1213" s="1">
        <f>BILANCA!E236</f>
        <v>12399</v>
      </c>
      <c r="E1213" s="1">
        <v>0</v>
      </c>
      <c r="F1213" s="1">
        <v>0</v>
      </c>
      <c r="G1213" s="2">
        <f t="shared" si="22"/>
        <v>5751.84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13050981</v>
      </c>
      <c r="D1214" s="1">
        <f>BILANCA!E237</f>
        <v>13696445.52</v>
      </c>
      <c r="E1214" s="1">
        <v>0</v>
      </c>
      <c r="F1214" s="1">
        <v>0</v>
      </c>
      <c r="G1214" s="2">
        <f t="shared" si="22"/>
        <v>9342534.4412399996</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12654903</v>
      </c>
      <c r="D1215" s="1">
        <f>BILANCA!E238</f>
        <v>12929034.810000001</v>
      </c>
      <c r="E1215" s="1">
        <v>0</v>
      </c>
      <c r="F1215" s="1">
        <v>0</v>
      </c>
      <c r="G1215" s="2">
        <f t="shared" si="22"/>
        <v>8935009.6478400007</v>
      </c>
      <c r="H1215" s="2">
        <f t="shared" si="23"/>
        <v>0.18999999947845936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12654903</v>
      </c>
      <c r="D1216" s="1">
        <f>BILANCA!E239</f>
        <v>12929034.810000001</v>
      </c>
      <c r="E1216" s="1">
        <v>0</v>
      </c>
      <c r="F1216" s="1">
        <v>0</v>
      </c>
      <c r="G1216" s="2">
        <f t="shared" si="22"/>
        <v>8973522.6204599999</v>
      </c>
      <c r="H1216" s="2">
        <f t="shared" si="23"/>
        <v>0.18999999947845936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12654903</v>
      </c>
      <c r="D1217" s="1">
        <f>BILANCA!E240</f>
        <v>12929034.810000001</v>
      </c>
      <c r="E1217" s="1">
        <v>0</v>
      </c>
      <c r="F1217" s="1">
        <v>0</v>
      </c>
      <c r="G1217" s="2">
        <f t="shared" si="22"/>
        <v>9012035.593080001</v>
      </c>
      <c r="H1217" s="2">
        <f t="shared" si="23"/>
        <v>0.18999999947845936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349515</v>
      </c>
      <c r="D1222" s="1">
        <f>BILANCA!E245</f>
        <v>733564.27</v>
      </c>
      <c r="E1222" s="1">
        <v>0</v>
      </c>
      <c r="F1222" s="1">
        <v>0</v>
      </c>
      <c r="G1222" s="2">
        <f t="shared" si="22"/>
        <v>434177.80605999997</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349515</v>
      </c>
      <c r="D1223" s="1">
        <f>BILANCA!E246</f>
        <v>733564.27</v>
      </c>
      <c r="E1223" s="1">
        <v>0</v>
      </c>
      <c r="F1223" s="1">
        <v>0</v>
      </c>
      <c r="G1223" s="2">
        <f t="shared" si="22"/>
        <v>435994.44959999999</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349497</v>
      </c>
      <c r="D1224" s="1">
        <f>BILANCA!E247</f>
        <v>733471.28</v>
      </c>
      <c r="E1224" s="1">
        <v>0</v>
      </c>
      <c r="F1224" s="1">
        <v>0</v>
      </c>
      <c r="G1224" s="2">
        <f t="shared" si="22"/>
        <v>437761.93395999999</v>
      </c>
      <c r="H1224" s="2">
        <f t="shared" si="23"/>
        <v>0.28000000002793968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18</v>
      </c>
      <c r="D1225" s="1">
        <f>BILANCA!E248</f>
        <v>92.99</v>
      </c>
      <c r="E1225" s="1">
        <v>0</v>
      </c>
      <c r="F1225" s="1">
        <v>0</v>
      </c>
      <c r="G1225" s="2">
        <f t="shared" si="22"/>
        <v>49.363160000000001</v>
      </c>
      <c r="H1225" s="2">
        <f t="shared" si="23"/>
        <v>1.0000000000005116E-2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46563</v>
      </c>
      <c r="D1232" s="1">
        <f>BILANCA!E255</f>
        <v>33846.44</v>
      </c>
      <c r="E1232" s="1">
        <v>0</v>
      </c>
      <c r="F1232" s="1">
        <v>0</v>
      </c>
      <c r="G1232" s="2">
        <f t="shared" si="22"/>
        <v>28449.714120000004</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60000</v>
      </c>
      <c r="D1236" s="1">
        <f>BILANCA!E259</f>
        <v>11087146.18</v>
      </c>
      <c r="E1236" s="1">
        <v>0</v>
      </c>
      <c r="F1236" s="1">
        <v>0</v>
      </c>
      <c r="G1236" s="2">
        <f t="shared" si="22"/>
        <v>5625275.9670799999</v>
      </c>
      <c r="H1236" s="2">
        <f t="shared" si="23"/>
        <v>0.17999999970197678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60000</v>
      </c>
      <c r="D1237" s="1">
        <f>BILANCA!E260</f>
        <v>11087146.18</v>
      </c>
      <c r="E1237" s="1">
        <v>0</v>
      </c>
      <c r="F1237" s="1">
        <v>0</v>
      </c>
      <c r="G1237" s="2">
        <f t="shared" si="22"/>
        <v>5647510.2594400002</v>
      </c>
      <c r="H1237" s="2">
        <f t="shared" si="23"/>
        <v>0.17999999970197678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15745</v>
      </c>
      <c r="D1240" s="1">
        <f>BILANCA!E264</f>
        <v>20809.599999999999</v>
      </c>
      <c r="E1240" s="1">
        <v>0</v>
      </c>
      <c r="F1240" s="1">
        <v>0</v>
      </c>
      <c r="G1240" s="2">
        <f t="shared" si="22"/>
        <v>14742.599399999999</v>
      </c>
      <c r="H1240" s="2">
        <f t="shared" si="23"/>
        <v>0.40000000000145519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30818</v>
      </c>
      <c r="D1241" s="1">
        <f>BILANCA!E265</f>
        <v>26809.84</v>
      </c>
      <c r="E1241" s="1">
        <v>0</v>
      </c>
      <c r="F1241" s="1">
        <v>0</v>
      </c>
      <c r="G1241" s="2">
        <f t="shared" si="22"/>
        <v>21784.921439999998</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48025</v>
      </c>
      <c r="D1244" s="1">
        <f>BILANCA!E268</f>
        <v>35761.620000000003</v>
      </c>
      <c r="E1244" s="1">
        <v>0</v>
      </c>
      <c r="F1244" s="1">
        <v>0</v>
      </c>
      <c r="G1244" s="2">
        <f t="shared" si="24"/>
        <v>31202.090640000002</v>
      </c>
      <c r="H1244" s="2">
        <f t="shared" si="23"/>
        <v>0.37999999999738066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14000</v>
      </c>
      <c r="D1245" s="1">
        <f>BILANCA!E269</f>
        <v>12692.08</v>
      </c>
      <c r="E1245" s="1">
        <v>0</v>
      </c>
      <c r="F1245" s="1">
        <v>0</v>
      </c>
      <c r="G1245" s="2">
        <f t="shared" si="24"/>
        <v>10318.64992</v>
      </c>
      <c r="H1245" s="2">
        <f t="shared" si="23"/>
        <v>7.999999999992724E-2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1650883</v>
      </c>
      <c r="D1264" s="1">
        <f>BILANCA!E288</f>
        <v>1505362.95</v>
      </c>
      <c r="E1264" s="1">
        <v>0</v>
      </c>
      <c r="F1264" s="1">
        <v>0</v>
      </c>
      <c r="G1264" s="2">
        <f t="shared" si="24"/>
        <v>1309912.1009</v>
      </c>
      <c r="H1264" s="2">
        <f t="shared" si="23"/>
        <v>5.0000000046566129E-2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3799</v>
      </c>
      <c r="D1266" s="1">
        <f>BILANCA!E290</f>
        <v>0</v>
      </c>
      <c r="E1266" s="1">
        <v>0</v>
      </c>
      <c r="F1266" s="1">
        <v>0</v>
      </c>
      <c r="G1266" s="2">
        <f t="shared" si="24"/>
        <v>1075.117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41180</v>
      </c>
      <c r="D1274" s="1">
        <f>BILANCA!E298</f>
        <v>64129.84</v>
      </c>
      <c r="E1274" s="1">
        <v>0</v>
      </c>
      <c r="F1274" s="1">
        <v>0</v>
      </c>
      <c r="G1274" s="2">
        <f t="shared" si="24"/>
        <v>49306.946879999996</v>
      </c>
      <c r="H1274" s="2">
        <f t="shared" si="23"/>
        <v>0.16000000000349246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18555313</v>
      </c>
      <c r="D1423" s="1">
        <f>'RAS-funkcijski'!E129</f>
        <v>18988174.989999998</v>
      </c>
      <c r="E1423" s="1">
        <v>0</v>
      </c>
      <c r="F1423" s="1">
        <v>0</v>
      </c>
      <c r="G1423" s="2">
        <f t="shared" si="24"/>
        <v>7066457.8724999996</v>
      </c>
      <c r="H1423" s="2">
        <f t="shared" si="27"/>
        <v>1.0000001639127731E-2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18555313</v>
      </c>
      <c r="D1427" s="1">
        <f>'RAS-funkcijski'!E133</f>
        <v>18988174.989999998</v>
      </c>
      <c r="E1427" s="1">
        <v>0</v>
      </c>
      <c r="F1427" s="1">
        <v>0</v>
      </c>
      <c r="G1427" s="2">
        <f t="shared" si="24"/>
        <v>7292584.5244199988</v>
      </c>
      <c r="H1427" s="2">
        <f t="shared" si="27"/>
        <v>1.0000001639127731E-2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18555313</v>
      </c>
      <c r="D1435" s="13">
        <f>'RAS-funkcijski'!E141</f>
        <v>18988174.989999998</v>
      </c>
      <c r="E1435" s="13">
        <v>0</v>
      </c>
      <c r="F1435" s="13">
        <v>0</v>
      </c>
      <c r="G1435" s="14">
        <f t="shared" si="24"/>
        <v>7744837.8282599999</v>
      </c>
      <c r="H1435" s="14">
        <f t="shared" si="27"/>
        <v>1.0000001639127731E-2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172461.5</v>
      </c>
      <c r="D1436" s="6">
        <f>'P-VRIO'!E5</f>
        <v>266.33</v>
      </c>
      <c r="E1436" s="6">
        <v>0</v>
      </c>
      <c r="F1436" s="6">
        <v>0</v>
      </c>
      <c r="G1436" s="7">
        <f t="shared" si="24"/>
        <v>172.99415999999999</v>
      </c>
      <c r="H1436" s="7">
        <f t="shared" si="27"/>
        <v>0.82999999999998408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172461.5</v>
      </c>
      <c r="D1453" s="1">
        <f>'P-VRIO'!E22</f>
        <v>266.33</v>
      </c>
      <c r="E1453" s="1">
        <v>0</v>
      </c>
      <c r="F1453" s="1">
        <v>0</v>
      </c>
      <c r="G1453" s="2">
        <f t="shared" si="24"/>
        <v>3113.8948799999998</v>
      </c>
      <c r="H1453" s="2">
        <f t="shared" si="27"/>
        <v>0.82999999999998408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172461.5</v>
      </c>
      <c r="D1454" s="1">
        <f>'P-VRIO'!E23</f>
        <v>266.33</v>
      </c>
      <c r="E1454" s="1">
        <v>0</v>
      </c>
      <c r="F1454" s="1">
        <v>0</v>
      </c>
      <c r="G1454" s="2">
        <f t="shared" si="24"/>
        <v>3286.88904</v>
      </c>
      <c r="H1454" s="2">
        <f t="shared" si="27"/>
        <v>0.82999999999998408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2408.6</v>
      </c>
      <c r="D1456" s="1">
        <f>'P-VRIO'!E25</f>
        <v>266.33</v>
      </c>
      <c r="E1456" s="1">
        <v>0</v>
      </c>
      <c r="F1456" s="1">
        <v>0</v>
      </c>
      <c r="G1456" s="2">
        <f t="shared" si="24"/>
        <v>61.766460000000002</v>
      </c>
      <c r="H1456" s="2">
        <f t="shared" si="27"/>
        <v>0.73000000000007503</v>
      </c>
      <c r="I1456" s="10">
        <f t="shared" si="30"/>
        <v>45.089515800004634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170052.9</v>
      </c>
      <c r="D1460" s="1">
        <f>'P-VRIO'!E29</f>
        <v>0</v>
      </c>
      <c r="E1460" s="1">
        <v>0</v>
      </c>
      <c r="F1460" s="1">
        <v>0</v>
      </c>
      <c r="G1460" s="2">
        <f t="shared" si="24"/>
        <v>4251.3225000000002</v>
      </c>
      <c r="H1460" s="2">
        <f t="shared" si="27"/>
        <v>0.10000000000582077</v>
      </c>
      <c r="I1460" s="10">
        <f t="shared" si="30"/>
        <v>425.13225002474599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1654681.81</v>
      </c>
      <c r="D1480" s="6"/>
      <c r="E1480" s="6">
        <v>0</v>
      </c>
      <c r="F1480" s="6">
        <v>0</v>
      </c>
      <c r="G1480" s="7">
        <f t="shared" ref="G1480:G1580" si="34">B1480/1000*C1480</f>
        <v>1654.68181</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19290355.020000003</v>
      </c>
      <c r="D1481" s="1">
        <v>0</v>
      </c>
      <c r="E1481" s="1">
        <v>0</v>
      </c>
      <c r="F1481" s="1">
        <v>0</v>
      </c>
      <c r="G1481" s="2">
        <f t="shared" si="34"/>
        <v>38580.710040000005</v>
      </c>
      <c r="H1481" s="2">
        <f t="shared" si="35"/>
        <v>2.0000003278255463E-2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18316997.760000002</v>
      </c>
      <c r="D1483" s="1">
        <v>0</v>
      </c>
      <c r="E1483" s="1">
        <v>0</v>
      </c>
      <c r="F1483" s="1">
        <v>0</v>
      </c>
      <c r="G1483" s="2">
        <f t="shared" si="34"/>
        <v>73267.991040000008</v>
      </c>
      <c r="H1483" s="2">
        <f t="shared" si="35"/>
        <v>0.23999999836087227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10623062.73</v>
      </c>
      <c r="D1484" s="1">
        <v>0</v>
      </c>
      <c r="E1484" s="1">
        <v>0</v>
      </c>
      <c r="F1484" s="1">
        <v>0</v>
      </c>
      <c r="G1484" s="2">
        <f t="shared" si="34"/>
        <v>53115.313650000004</v>
      </c>
      <c r="H1484" s="2">
        <f t="shared" si="35"/>
        <v>0.26999999955296516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7592353.9800000004</v>
      </c>
      <c r="D1485" s="1">
        <v>0</v>
      </c>
      <c r="E1485" s="1">
        <v>0</v>
      </c>
      <c r="F1485" s="1">
        <v>0</v>
      </c>
      <c r="G1485" s="2">
        <f t="shared" si="34"/>
        <v>45554.123880000006</v>
      </c>
      <c r="H1485" s="2">
        <f t="shared" si="35"/>
        <v>1.9999999552965164E-2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52345.05</v>
      </c>
      <c r="D1486" s="1">
        <v>0</v>
      </c>
      <c r="E1486" s="1">
        <v>0</v>
      </c>
      <c r="F1486" s="1">
        <v>0</v>
      </c>
      <c r="G1486" s="2">
        <f t="shared" si="34"/>
        <v>366.41535000000005</v>
      </c>
      <c r="H1486" s="2">
        <f t="shared" si="35"/>
        <v>5.0000000002910383E-2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10532</v>
      </c>
      <c r="D1489" s="1">
        <v>0</v>
      </c>
      <c r="E1489" s="1">
        <v>0</v>
      </c>
      <c r="F1489" s="1">
        <v>0</v>
      </c>
      <c r="G1489" s="2">
        <f t="shared" si="34"/>
        <v>105.32000000000001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38704</v>
      </c>
      <c r="D1491" s="1">
        <v>0</v>
      </c>
      <c r="E1491" s="1">
        <v>0</v>
      </c>
      <c r="F1491" s="1">
        <v>0</v>
      </c>
      <c r="G1491" s="2">
        <f t="shared" si="34"/>
        <v>464.44800000000004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973357.26</v>
      </c>
      <c r="D1492" s="1">
        <v>0</v>
      </c>
      <c r="E1492" s="1">
        <v>0</v>
      </c>
      <c r="F1492" s="1">
        <v>0</v>
      </c>
      <c r="G1492" s="2">
        <f t="shared" si="34"/>
        <v>12653.64438</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19439673.879999995</v>
      </c>
      <c r="D1499" s="1">
        <v>0</v>
      </c>
      <c r="E1499" s="1">
        <v>0</v>
      </c>
      <c r="F1499" s="1">
        <v>0</v>
      </c>
      <c r="G1499" s="2">
        <f t="shared" si="34"/>
        <v>388793.47759999993</v>
      </c>
      <c r="H1499" s="2">
        <f t="shared" si="35"/>
        <v>0.12000000476837158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18462517.569999997</v>
      </c>
      <c r="D1501" s="1">
        <v>0</v>
      </c>
      <c r="E1501" s="1">
        <v>0</v>
      </c>
      <c r="F1501" s="1">
        <v>0</v>
      </c>
      <c r="G1501" s="2">
        <f t="shared" si="34"/>
        <v>406175.38653999992</v>
      </c>
      <c r="H1501" s="2">
        <f t="shared" si="35"/>
        <v>0.43000000342726707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10586832.789999999</v>
      </c>
      <c r="D1502" s="1">
        <v>0</v>
      </c>
      <c r="E1502" s="1">
        <v>0</v>
      </c>
      <c r="F1502" s="1">
        <v>0</v>
      </c>
      <c r="G1502" s="2">
        <f t="shared" si="34"/>
        <v>243497.15416999997</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7784073.4000000004</v>
      </c>
      <c r="D1503" s="1">
        <v>0</v>
      </c>
      <c r="E1503" s="1">
        <v>0</v>
      </c>
      <c r="F1503" s="1">
        <v>0</v>
      </c>
      <c r="G1503" s="2">
        <f t="shared" si="34"/>
        <v>186817.76160000003</v>
      </c>
      <c r="H1503" s="2">
        <f t="shared" si="35"/>
        <v>0.40000000037252903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52345.05</v>
      </c>
      <c r="D1504" s="1">
        <v>0</v>
      </c>
      <c r="E1504" s="1">
        <v>0</v>
      </c>
      <c r="F1504" s="1">
        <v>0</v>
      </c>
      <c r="G1504" s="2">
        <f t="shared" si="34"/>
        <v>1308.6262500000003</v>
      </c>
      <c r="H1504" s="2">
        <f t="shared" si="35"/>
        <v>5.0000000002910383E-2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10532</v>
      </c>
      <c r="D1507" s="1">
        <v>0</v>
      </c>
      <c r="E1507" s="1">
        <v>0</v>
      </c>
      <c r="F1507" s="1">
        <v>0</v>
      </c>
      <c r="G1507" s="2">
        <f t="shared" si="34"/>
        <v>294.89600000000002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28734.33</v>
      </c>
      <c r="D1509" s="1">
        <v>0</v>
      </c>
      <c r="E1509" s="1">
        <v>0</v>
      </c>
      <c r="F1509" s="1">
        <v>0</v>
      </c>
      <c r="G1509" s="2">
        <f t="shared" si="34"/>
        <v>862.0299</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977156.31</v>
      </c>
      <c r="D1510" s="1">
        <v>0</v>
      </c>
      <c r="E1510" s="1">
        <v>0</v>
      </c>
      <c r="F1510" s="1">
        <v>0</v>
      </c>
      <c r="G1510" s="2">
        <f t="shared" si="34"/>
        <v>30291.84561</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1505362.9500000067</v>
      </c>
      <c r="D1517" s="1">
        <v>0</v>
      </c>
      <c r="E1517" s="1">
        <v>0</v>
      </c>
      <c r="F1517" s="1">
        <v>0</v>
      </c>
      <c r="G1517" s="2">
        <f t="shared" si="34"/>
        <v>57203.792100000253</v>
      </c>
      <c r="H1517" s="2">
        <f t="shared" si="35"/>
        <v>4.9999993294477463E-2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1505362.95</v>
      </c>
      <c r="D1576" s="1">
        <v>0</v>
      </c>
      <c r="E1576" s="1">
        <v>0</v>
      </c>
      <c r="F1576" s="1">
        <v>0</v>
      </c>
      <c r="G1576" s="2">
        <f t="shared" si="34"/>
        <v>146020.20615000001</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1505362.95</v>
      </c>
      <c r="D1577" s="1">
        <v>0</v>
      </c>
      <c r="E1577" s="1">
        <v>0</v>
      </c>
      <c r="F1577" s="1">
        <v>0</v>
      </c>
      <c r="G1577" s="2">
        <f t="shared" si="34"/>
        <v>147525.56909999999</v>
      </c>
      <c r="H1577" s="2">
        <f t="shared" si="35"/>
        <v>5.0000000046566129E-2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7753</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70"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5">
      <c r="A16" s="329" t="s">
        <v>29</v>
      </c>
      <c r="B16" s="335" t="str">
        <f>'PR-RAS'!B6</f>
        <v xml:space="preserve">PRIHODI POSLOVANJA (šifre 61+62+63+64+65+66+67+68) </v>
      </c>
      <c r="C16" s="336"/>
      <c r="D16" s="336"/>
      <c r="E16" s="336"/>
      <c r="F16" s="337"/>
      <c r="G16" s="34" t="str">
        <f>'PR-RAS'!C6</f>
        <v>6</v>
      </c>
      <c r="H16" s="172">
        <f>'PR-RAS'!D6</f>
        <v>18606506</v>
      </c>
      <c r="I16" s="172">
        <f>'PR-RAS'!E6</f>
        <v>19365523.960000001</v>
      </c>
      <c r="J16" s="4"/>
      <c r="K16" s="4"/>
      <c r="L16" s="4"/>
      <c r="M16" s="4"/>
      <c r="N16" s="4"/>
      <c r="O16" s="4"/>
      <c r="P16" s="4"/>
      <c r="Q16" s="4"/>
      <c r="R16" s="4"/>
      <c r="S16" s="4"/>
      <c r="T16" s="4"/>
      <c r="U16" s="4"/>
      <c r="V16" s="4"/>
      <c r="W16" s="4"/>
      <c r="X16" s="4"/>
    </row>
    <row r="17" spans="1:24" ht="12.75" customHeight="1" x14ac:dyDescent="0.25">
      <c r="A17" s="330"/>
      <c r="B17" s="338" t="str">
        <f>'PR-RAS'!B151</f>
        <v xml:space="preserve">RASHODI POSLOVANJA (šifre 31+32+34+35+36+37+38) </v>
      </c>
      <c r="C17" s="339"/>
      <c r="D17" s="339"/>
      <c r="E17" s="339"/>
      <c r="F17" s="340"/>
      <c r="G17" s="35" t="str">
        <f>'PR-RAS'!C151</f>
        <v>3</v>
      </c>
      <c r="H17" s="172">
        <f>'PR-RAS'!D151</f>
        <v>17413197</v>
      </c>
      <c r="I17" s="172">
        <f>'PR-RAS'!E151</f>
        <v>18014817.73</v>
      </c>
      <c r="J17" s="4"/>
      <c r="K17" s="4"/>
      <c r="L17" s="4"/>
      <c r="M17" s="4"/>
      <c r="N17" s="4"/>
      <c r="O17" s="4"/>
      <c r="P17" s="4"/>
      <c r="Q17" s="4"/>
      <c r="R17" s="4"/>
      <c r="S17" s="4"/>
      <c r="T17" s="4"/>
      <c r="U17" s="4"/>
      <c r="V17" s="4"/>
      <c r="W17" s="4"/>
      <c r="X17" s="4"/>
    </row>
    <row r="18" spans="1:24" ht="12.75"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349515</v>
      </c>
      <c r="I18" s="172">
        <f>'PR-RAS'!E645</f>
        <v>733564.26999999885</v>
      </c>
      <c r="J18" s="4"/>
      <c r="K18" s="4"/>
      <c r="L18" s="4"/>
      <c r="M18" s="4"/>
      <c r="N18" s="4"/>
      <c r="O18" s="4"/>
      <c r="P18" s="4"/>
      <c r="Q18" s="4"/>
      <c r="R18" s="4"/>
      <c r="S18" s="4"/>
      <c r="T18" s="4"/>
      <c r="U18" s="4"/>
      <c r="V18" s="4"/>
      <c r="W18" s="4"/>
      <c r="X18" s="4"/>
    </row>
    <row r="19" spans="1:24" ht="12.75"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9" t="s">
        <v>32</v>
      </c>
      <c r="B20" s="335" t="str">
        <f>BILANCA!B7</f>
        <v>Nefinancijska imovina (šifre 01+02+03+04+05+06)</v>
      </c>
      <c r="C20" s="336"/>
      <c r="D20" s="336"/>
      <c r="E20" s="336"/>
      <c r="F20" s="337"/>
      <c r="G20" s="159" t="str">
        <f>BILANCA!C7</f>
        <v>B002</v>
      </c>
      <c r="H20" s="174">
        <f>BILANCA!D7</f>
        <v>12654902</v>
      </c>
      <c r="I20" s="175">
        <f>BILANCA!E7</f>
        <v>12929034.810000004</v>
      </c>
      <c r="J20" s="4"/>
      <c r="K20" s="4"/>
      <c r="L20" s="4"/>
      <c r="M20" s="4"/>
      <c r="N20" s="4"/>
      <c r="O20" s="4"/>
      <c r="P20" s="4"/>
      <c r="Q20" s="4"/>
      <c r="R20" s="4"/>
      <c r="S20" s="4"/>
      <c r="T20" s="4"/>
      <c r="U20" s="4"/>
      <c r="V20" s="4"/>
      <c r="W20" s="4"/>
      <c r="X20" s="4"/>
    </row>
    <row r="21" spans="1:24" ht="12.75" customHeight="1" x14ac:dyDescent="0.25">
      <c r="A21" s="330"/>
      <c r="B21" s="338" t="str">
        <f>BILANCA!B68</f>
        <v>Financijska imovina (šifre 11+12+13+14+15+16+17+19)</v>
      </c>
      <c r="C21" s="339"/>
      <c r="D21" s="339"/>
      <c r="E21" s="339"/>
      <c r="F21" s="340"/>
      <c r="G21" s="160" t="str">
        <f>BILANCA!C68</f>
        <v>1</v>
      </c>
      <c r="H21" s="176">
        <f>BILANCA!D68</f>
        <v>2050971</v>
      </c>
      <c r="I21" s="177">
        <f>BILANCA!E68</f>
        <v>2285172.6599999997</v>
      </c>
      <c r="J21" s="4"/>
      <c r="K21" s="4"/>
      <c r="L21" s="4"/>
      <c r="M21" s="4"/>
      <c r="N21" s="4"/>
      <c r="O21" s="4"/>
      <c r="P21" s="4"/>
      <c r="Q21" s="4"/>
      <c r="R21" s="4"/>
      <c r="S21" s="4"/>
      <c r="T21" s="4"/>
      <c r="U21" s="4"/>
      <c r="V21" s="4"/>
      <c r="W21" s="4"/>
      <c r="X21" s="4"/>
    </row>
    <row r="22" spans="1:24" ht="12.75" customHeight="1" x14ac:dyDescent="0.25">
      <c r="A22" s="330"/>
      <c r="B22" s="338" t="str">
        <f>BILANCA!B176</f>
        <v xml:space="preserve">Obveze (šifre 23+24+25+26+29) </v>
      </c>
      <c r="C22" s="339"/>
      <c r="D22" s="339"/>
      <c r="E22" s="339"/>
      <c r="F22" s="340"/>
      <c r="G22" s="160" t="str">
        <f>BILANCA!C176</f>
        <v>2</v>
      </c>
      <c r="H22" s="176">
        <f>BILANCA!D176</f>
        <v>1654892</v>
      </c>
      <c r="I22" s="177">
        <f>BILANCA!E176</f>
        <v>1517761.95</v>
      </c>
      <c r="J22" s="4"/>
      <c r="K22" s="4"/>
      <c r="L22" s="4"/>
      <c r="M22" s="4"/>
      <c r="N22" s="4"/>
      <c r="O22" s="4"/>
      <c r="P22" s="4"/>
      <c r="Q22" s="4"/>
      <c r="R22" s="4"/>
      <c r="S22" s="4"/>
      <c r="T22" s="4"/>
      <c r="U22" s="4"/>
      <c r="V22" s="4"/>
      <c r="W22" s="4"/>
      <c r="X22" s="4"/>
    </row>
    <row r="23" spans="1:24" ht="12.75" customHeight="1" x14ac:dyDescent="0.25">
      <c r="A23" s="331"/>
      <c r="B23" s="341" t="str">
        <f>BILANCA!B237</f>
        <v>Vlastiti izvori (šifre 91 + 922 - 93 + 96 do 98)</v>
      </c>
      <c r="C23" s="342"/>
      <c r="D23" s="342"/>
      <c r="E23" s="342"/>
      <c r="F23" s="343"/>
      <c r="G23" s="161" t="str">
        <f>BILANCA!C237</f>
        <v>9</v>
      </c>
      <c r="H23" s="178">
        <f>BILANCA!D237</f>
        <v>13050981</v>
      </c>
      <c r="I23" s="179">
        <f>BILANCA!E237</f>
        <v>13696445.52</v>
      </c>
      <c r="J23" s="4"/>
      <c r="K23" s="4"/>
      <c r="L23" s="4"/>
      <c r="M23" s="4"/>
      <c r="N23" s="4"/>
      <c r="O23" s="4"/>
      <c r="P23" s="4"/>
      <c r="Q23" s="4"/>
      <c r="R23" s="4"/>
      <c r="S23" s="4"/>
      <c r="T23" s="4"/>
      <c r="U23" s="4"/>
      <c r="V23" s="4"/>
      <c r="W23" s="4"/>
      <c r="X23" s="4"/>
    </row>
    <row r="24" spans="1:24" ht="12.75" customHeight="1" x14ac:dyDescent="0.25">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1"/>
      <c r="B28" s="341" t="str">
        <f>'RAS-funkcijski'!B141</f>
        <v>Kontrolni zbroj (šifre 01+02+03+04+05+06+07+08+09+10)</v>
      </c>
      <c r="C28" s="342"/>
      <c r="D28" s="342"/>
      <c r="E28" s="342"/>
      <c r="F28" s="343"/>
      <c r="G28" s="161" t="str">
        <f>'RAS-funkcijski'!C141</f>
        <v>R1</v>
      </c>
      <c r="H28" s="180">
        <f>'RAS-funkcijski'!D141</f>
        <v>18555313</v>
      </c>
      <c r="I28" s="181">
        <f>'RAS-funkcijski'!E141</f>
        <v>18988174.989999998</v>
      </c>
      <c r="J28" s="4"/>
      <c r="K28" s="4"/>
      <c r="L28" s="4"/>
      <c r="M28" s="4"/>
      <c r="N28" s="4"/>
      <c r="O28" s="4"/>
      <c r="P28" s="4"/>
      <c r="Q28" s="4"/>
      <c r="R28" s="4"/>
      <c r="S28" s="4"/>
      <c r="T28" s="4"/>
      <c r="U28" s="4"/>
      <c r="V28" s="4"/>
      <c r="W28" s="4"/>
      <c r="X28" s="4"/>
    </row>
    <row r="29" spans="1:24" ht="12.75" customHeight="1" x14ac:dyDescent="0.25">
      <c r="A29" s="329" t="s">
        <v>36</v>
      </c>
      <c r="B29" s="345" t="str">
        <f>'P-VRIO'!B5</f>
        <v>Promjene u vrijednosti i obujmu imovine (šifre 91511+91512)</v>
      </c>
      <c r="C29" s="336"/>
      <c r="D29" s="336"/>
      <c r="E29" s="336"/>
      <c r="F29" s="337"/>
      <c r="G29" s="159" t="str">
        <f>'P-VRIO'!C5</f>
        <v>9151</v>
      </c>
      <c r="H29" s="174">
        <f>'P-VRIO'!D5</f>
        <v>172461.5</v>
      </c>
      <c r="I29" s="175">
        <f>'P-VRIO'!E5</f>
        <v>266.33</v>
      </c>
      <c r="J29" s="4"/>
      <c r="K29" s="4"/>
      <c r="L29" s="4"/>
      <c r="M29" s="4"/>
      <c r="N29" s="4"/>
      <c r="O29" s="4"/>
      <c r="P29" s="4"/>
      <c r="Q29" s="4"/>
      <c r="R29" s="4"/>
      <c r="S29" s="4"/>
      <c r="T29" s="4"/>
      <c r="U29" s="4"/>
      <c r="V29" s="4"/>
      <c r="W29" s="4"/>
      <c r="X29" s="4"/>
    </row>
    <row r="30" spans="1:24" ht="12.75" customHeight="1" x14ac:dyDescent="0.25">
      <c r="A30" s="330"/>
      <c r="B30" s="346" t="str">
        <f>'P-VRIO'!B22</f>
        <v>Promjene u obujmu imovine (šifre P016+P023)</v>
      </c>
      <c r="C30" s="339"/>
      <c r="D30" s="339"/>
      <c r="E30" s="339"/>
      <c r="F30" s="340"/>
      <c r="G30" s="160" t="str">
        <f>'P-VRIO'!C22</f>
        <v>91512</v>
      </c>
      <c r="H30" s="176">
        <f>'P-VRIO'!D22</f>
        <v>172461.5</v>
      </c>
      <c r="I30" s="177">
        <f>'P-VRIO'!E22</f>
        <v>266.33</v>
      </c>
      <c r="J30" s="4"/>
      <c r="K30" s="4"/>
      <c r="L30" s="4"/>
      <c r="M30" s="4"/>
      <c r="N30" s="4"/>
      <c r="O30" s="4"/>
      <c r="P30" s="4"/>
      <c r="Q30" s="4"/>
      <c r="R30" s="4"/>
      <c r="S30" s="4"/>
      <c r="T30" s="4"/>
      <c r="U30" s="4"/>
      <c r="V30" s="4"/>
      <c r="W30" s="4"/>
      <c r="X30" s="4"/>
    </row>
    <row r="31" spans="1:24" ht="12.75"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1654681.81</v>
      </c>
      <c r="J33" s="4"/>
      <c r="K33" s="4"/>
      <c r="L33" s="4"/>
      <c r="M33" s="4"/>
      <c r="N33" s="4"/>
      <c r="O33" s="4"/>
      <c r="P33" s="4"/>
      <c r="Q33" s="4"/>
      <c r="R33" s="4"/>
      <c r="S33" s="4"/>
      <c r="T33" s="4"/>
      <c r="U33" s="4"/>
      <c r="V33" s="4"/>
      <c r="W33" s="4"/>
      <c r="X33" s="4"/>
    </row>
    <row r="34" spans="1:24" ht="12.75" customHeight="1" x14ac:dyDescent="0.25">
      <c r="A34" s="330"/>
      <c r="B34" s="338" t="str">
        <f>OBVEZE!B42</f>
        <v>Stanje obveza na kraju izvještajnog razdoblja (šifre V001+V002-V004) i (šifre V007+V009)</v>
      </c>
      <c r="C34" s="339"/>
      <c r="D34" s="339"/>
      <c r="E34" s="339"/>
      <c r="F34" s="340"/>
      <c r="G34" s="160" t="str">
        <f>OBVEZE!C42</f>
        <v>V006</v>
      </c>
      <c r="H34" s="176" t="s">
        <v>46</v>
      </c>
      <c r="I34" s="177">
        <f>OBVEZE!D42</f>
        <v>1505362.9500000067</v>
      </c>
      <c r="J34" s="4"/>
      <c r="K34" s="4"/>
      <c r="L34" s="4"/>
      <c r="M34" s="4"/>
      <c r="N34" s="4"/>
      <c r="O34" s="4"/>
      <c r="P34" s="4"/>
      <c r="Q34" s="4"/>
      <c r="R34" s="4"/>
      <c r="S34" s="4"/>
      <c r="T34" s="4"/>
      <c r="U34" s="4"/>
      <c r="V34" s="4"/>
      <c r="W34" s="4"/>
      <c r="X34" s="4"/>
    </row>
    <row r="35" spans="1:24" ht="12.75" customHeight="1" x14ac:dyDescent="0.25">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1"/>
      <c r="B36" s="341" t="str">
        <f>OBVEZE!B101</f>
        <v>Stanje nedospjelih obveza na kraju izvještajnog razdoblja (šifre V010 + ND23 + ND24 + 'ND dio 25,26')</v>
      </c>
      <c r="C36" s="342"/>
      <c r="D36" s="342"/>
      <c r="E36" s="342"/>
      <c r="F36" s="343"/>
      <c r="G36" s="161" t="str">
        <f>OBVEZE!C101</f>
        <v>V009</v>
      </c>
      <c r="H36" s="180" t="s">
        <v>46</v>
      </c>
      <c r="I36" s="181">
        <f>OBVEZE!D101</f>
        <v>1505362.95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357" zoomScaleNormal="100" workbookViewId="0">
      <selection activeCell="G380" sqref="G380"/>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10" t="s">
        <v>49</v>
      </c>
      <c r="B3" s="311" t="s">
        <v>41</v>
      </c>
      <c r="C3" s="285" t="s">
        <v>42</v>
      </c>
      <c r="D3" s="311" t="s">
        <v>50</v>
      </c>
      <c r="E3" s="311" t="s">
        <v>51</v>
      </c>
      <c r="F3" s="286"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18606506</v>
      </c>
      <c r="E6" s="53">
        <f>E7+E44+E50+E82+E106+E124+E133+E139</f>
        <v>19365523.960000001</v>
      </c>
      <c r="F6" s="54">
        <f t="shared" ref="F6:F131" si="0">IF(D6&lt;&gt;0,IF(E6/D6&gt;=100,"&gt;&gt;100",E6/D6*100),"-")</f>
        <v>104.07931483750899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3908</v>
      </c>
      <c r="E50" s="53">
        <f>E51+E54+E59+E62+E65+E68+E71+E74+E77</f>
        <v>32000</v>
      </c>
      <c r="F50" s="54">
        <f t="shared" si="0"/>
        <v>818.83316274309107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3908</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3908</v>
      </c>
      <c r="E57" s="244"/>
      <c r="F57" s="54">
        <f t="shared" si="0"/>
        <v>0</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32000</v>
      </c>
      <c r="F68" s="54" t="str">
        <f t="shared" si="0"/>
        <v>-</v>
      </c>
    </row>
    <row r="69" spans="1:6" ht="12.75" customHeight="1" x14ac:dyDescent="0.2">
      <c r="A69" s="55" t="s">
        <v>181</v>
      </c>
      <c r="B69" s="87" t="s">
        <v>182</v>
      </c>
      <c r="C69" s="52" t="s">
        <v>181</v>
      </c>
      <c r="D69" s="244"/>
      <c r="E69" s="244">
        <v>32000</v>
      </c>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121</v>
      </c>
      <c r="E82" s="53">
        <f t="shared" si="19"/>
        <v>113.06</v>
      </c>
      <c r="F82" s="54">
        <f t="shared" si="0"/>
        <v>93.43801652892563</v>
      </c>
    </row>
    <row r="83" spans="1:6" ht="12.75" customHeight="1" x14ac:dyDescent="0.2">
      <c r="A83" s="55">
        <v>641</v>
      </c>
      <c r="B83" s="87" t="s">
        <v>209</v>
      </c>
      <c r="C83" s="52" t="s">
        <v>210</v>
      </c>
      <c r="D83" s="53">
        <f t="shared" ref="D83:E83" si="20">SUM(D84:D90)</f>
        <v>121</v>
      </c>
      <c r="E83" s="53">
        <f t="shared" si="20"/>
        <v>113.06</v>
      </c>
      <c r="F83" s="54">
        <f t="shared" si="0"/>
        <v>93.43801652892563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121</v>
      </c>
      <c r="E85" s="244">
        <v>113.06</v>
      </c>
      <c r="F85" s="54">
        <f t="shared" si="0"/>
        <v>93.43801652892563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10691579</v>
      </c>
      <c r="E106" s="53">
        <f t="shared" si="23"/>
        <v>12535364.140000001</v>
      </c>
      <c r="F106" s="54">
        <f t="shared" si="0"/>
        <v>117.24520896305401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10691579</v>
      </c>
      <c r="E112" s="53">
        <f t="shared" si="25"/>
        <v>12535364.140000001</v>
      </c>
      <c r="F112" s="54">
        <f t="shared" si="0"/>
        <v>117.24520896305401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10691579</v>
      </c>
      <c r="E117" s="244">
        <v>12535364.140000001</v>
      </c>
      <c r="F117" s="54">
        <f t="shared" si="0"/>
        <v>117.24520896305401</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95769</v>
      </c>
      <c r="E124" s="53">
        <f t="shared" si="27"/>
        <v>93478</v>
      </c>
      <c r="F124" s="54">
        <f t="shared" si="0"/>
        <v>97.607785400286105</v>
      </c>
    </row>
    <row r="125" spans="1:6" ht="12.75" customHeight="1" x14ac:dyDescent="0.2">
      <c r="A125" s="55">
        <v>661</v>
      </c>
      <c r="B125" s="88" t="s">
        <v>293</v>
      </c>
      <c r="C125" s="52" t="s">
        <v>294</v>
      </c>
      <c r="D125" s="53">
        <f t="shared" ref="D125:E125" si="28">SUM(D126:D127)</f>
        <v>57119</v>
      </c>
      <c r="E125" s="53">
        <f t="shared" si="28"/>
        <v>93478</v>
      </c>
      <c r="F125" s="54">
        <f t="shared" si="0"/>
        <v>163.65482588980899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57119</v>
      </c>
      <c r="E127" s="244">
        <v>93478</v>
      </c>
      <c r="F127" s="54">
        <f t="shared" si="0"/>
        <v>163.65482588980899</v>
      </c>
    </row>
    <row r="128" spans="1:6" ht="22.8" x14ac:dyDescent="0.2">
      <c r="A128" s="55">
        <v>663</v>
      </c>
      <c r="B128" s="233" t="s">
        <v>299</v>
      </c>
      <c r="C128" s="52" t="s">
        <v>300</v>
      </c>
      <c r="D128" s="53">
        <f t="shared" ref="D128:E128" si="29">SUM(D129:D132)</f>
        <v>38650</v>
      </c>
      <c r="E128" s="53">
        <f t="shared" si="29"/>
        <v>0</v>
      </c>
      <c r="F128" s="54">
        <f t="shared" si="0"/>
        <v>0</v>
      </c>
    </row>
    <row r="129" spans="1:6" ht="12.75" customHeight="1" x14ac:dyDescent="0.2">
      <c r="A129" s="55">
        <v>6631</v>
      </c>
      <c r="B129" s="88" t="s">
        <v>301</v>
      </c>
      <c r="C129" s="52" t="s">
        <v>302</v>
      </c>
      <c r="D129" s="244">
        <v>35650</v>
      </c>
      <c r="E129" s="244"/>
      <c r="F129" s="54">
        <f t="shared" si="0"/>
        <v>0</v>
      </c>
    </row>
    <row r="130" spans="1:6" ht="12.75" customHeight="1" x14ac:dyDescent="0.2">
      <c r="A130" s="55">
        <v>6632</v>
      </c>
      <c r="B130" s="234" t="s">
        <v>303</v>
      </c>
      <c r="C130" s="52" t="s">
        <v>304</v>
      </c>
      <c r="D130" s="244">
        <v>3000</v>
      </c>
      <c r="E130" s="244"/>
      <c r="F130" s="54">
        <f t="shared" si="0"/>
        <v>0</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7670739</v>
      </c>
      <c r="E133" s="53">
        <f t="shared" si="30"/>
        <v>6704568.7599999998</v>
      </c>
      <c r="F133" s="54">
        <f t="shared" ref="F133:F223" si="31">IF(D133&lt;&gt;0,IF(E133/D133&gt;=100,"&gt;&gt;100",E133/D133*100),"-")</f>
        <v>87.404469895273451</v>
      </c>
    </row>
    <row r="134" spans="1:6" ht="22.8" x14ac:dyDescent="0.2">
      <c r="A134" s="55">
        <v>671</v>
      </c>
      <c r="B134" s="234" t="s">
        <v>311</v>
      </c>
      <c r="C134" s="52" t="s">
        <v>312</v>
      </c>
      <c r="D134" s="53">
        <f t="shared" ref="D134:E134" si="32">SUM(D135:D137)</f>
        <v>7670739</v>
      </c>
      <c r="E134" s="53">
        <f t="shared" si="32"/>
        <v>6704568.7599999998</v>
      </c>
      <c r="F134" s="54">
        <f t="shared" si="31"/>
        <v>87.404469895273451</v>
      </c>
    </row>
    <row r="135" spans="1:6" ht="12.75" customHeight="1" x14ac:dyDescent="0.2">
      <c r="A135" s="55">
        <v>6711</v>
      </c>
      <c r="B135" s="87" t="s">
        <v>313</v>
      </c>
      <c r="C135" s="52" t="s">
        <v>314</v>
      </c>
      <c r="D135" s="244">
        <v>6533322</v>
      </c>
      <c r="E135" s="244">
        <v>6026375</v>
      </c>
      <c r="F135" s="54">
        <f t="shared" si="31"/>
        <v>92.240593682662507</v>
      </c>
    </row>
    <row r="136" spans="1:6" ht="22.8" x14ac:dyDescent="0.2">
      <c r="A136" s="55">
        <v>6712</v>
      </c>
      <c r="B136" s="234" t="s">
        <v>315</v>
      </c>
      <c r="C136" s="52" t="s">
        <v>316</v>
      </c>
      <c r="D136" s="244">
        <v>1137417</v>
      </c>
      <c r="E136" s="244">
        <v>678193.76</v>
      </c>
      <c r="F136" s="54">
        <f t="shared" si="31"/>
        <v>59.625780166816568</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144390</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144390</v>
      </c>
      <c r="E150" s="244"/>
      <c r="F150" s="54">
        <f t="shared" si="31"/>
        <v>0</v>
      </c>
    </row>
    <row r="151" spans="1:6" ht="12.75" customHeight="1" x14ac:dyDescent="0.2">
      <c r="A151" s="55">
        <v>3</v>
      </c>
      <c r="B151" s="87" t="s">
        <v>345</v>
      </c>
      <c r="C151" s="52" t="s">
        <v>53</v>
      </c>
      <c r="D151" s="53">
        <f t="shared" ref="D151:E151" si="35">D152+D163+D196+D215+D224+D252+D263</f>
        <v>17413197</v>
      </c>
      <c r="E151" s="53">
        <f t="shared" si="35"/>
        <v>18014817.73</v>
      </c>
      <c r="F151" s="54">
        <f t="shared" si="31"/>
        <v>103.45496998626962</v>
      </c>
    </row>
    <row r="152" spans="1:6" ht="12.75" customHeight="1" x14ac:dyDescent="0.2">
      <c r="A152" s="55">
        <v>31</v>
      </c>
      <c r="B152" s="87" t="s">
        <v>346</v>
      </c>
      <c r="C152" s="52" t="s">
        <v>35</v>
      </c>
      <c r="D152" s="53">
        <f t="shared" ref="D152:E152" si="36">D153+D158+D159</f>
        <v>10451047</v>
      </c>
      <c r="E152" s="53">
        <f t="shared" si="36"/>
        <v>10393194.879999999</v>
      </c>
      <c r="F152" s="54">
        <f t="shared" si="31"/>
        <v>99.446446657449712</v>
      </c>
    </row>
    <row r="153" spans="1:6" ht="12.75" customHeight="1" x14ac:dyDescent="0.2">
      <c r="A153" s="55">
        <v>311</v>
      </c>
      <c r="B153" s="87" t="s">
        <v>347</v>
      </c>
      <c r="C153" s="52" t="s">
        <v>348</v>
      </c>
      <c r="D153" s="53">
        <f t="shared" ref="D153:E153" si="37">SUM(D154:D157)</f>
        <v>8498909</v>
      </c>
      <c r="E153" s="53">
        <f t="shared" si="37"/>
        <v>8417980.0899999999</v>
      </c>
      <c r="F153" s="54">
        <f t="shared" si="31"/>
        <v>99.047772955328739</v>
      </c>
    </row>
    <row r="154" spans="1:6" ht="12.75" customHeight="1" x14ac:dyDescent="0.2">
      <c r="A154" s="55">
        <v>3111</v>
      </c>
      <c r="B154" s="87" t="s">
        <v>349</v>
      </c>
      <c r="C154" s="52" t="s">
        <v>350</v>
      </c>
      <c r="D154" s="244">
        <v>6875103</v>
      </c>
      <c r="E154" s="244">
        <v>6833913.1299999999</v>
      </c>
      <c r="F154" s="54">
        <f t="shared" si="31"/>
        <v>99.40088359403488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121168</v>
      </c>
      <c r="E156" s="244">
        <v>58920.68</v>
      </c>
      <c r="F156" s="54">
        <f t="shared" si="31"/>
        <v>48.627261323121616</v>
      </c>
    </row>
    <row r="157" spans="1:6" ht="12.75" customHeight="1" x14ac:dyDescent="0.2">
      <c r="A157" s="55">
        <v>3114</v>
      </c>
      <c r="B157" s="87" t="s">
        <v>355</v>
      </c>
      <c r="C157" s="52" t="s">
        <v>356</v>
      </c>
      <c r="D157" s="244">
        <v>1502638</v>
      </c>
      <c r="E157" s="244">
        <v>1525146.28</v>
      </c>
      <c r="F157" s="54">
        <f t="shared" si="31"/>
        <v>101.49791766213818</v>
      </c>
    </row>
    <row r="158" spans="1:6" ht="12.75" customHeight="1" x14ac:dyDescent="0.2">
      <c r="A158" s="55">
        <v>312</v>
      </c>
      <c r="B158" s="87" t="s">
        <v>357</v>
      </c>
      <c r="C158" s="52" t="s">
        <v>358</v>
      </c>
      <c r="D158" s="244">
        <v>546055</v>
      </c>
      <c r="E158" s="244">
        <v>586208.17000000004</v>
      </c>
      <c r="F158" s="54">
        <f t="shared" si="31"/>
        <v>107.35331972054098</v>
      </c>
    </row>
    <row r="159" spans="1:6" ht="12.75" customHeight="1" x14ac:dyDescent="0.2">
      <c r="A159" s="55">
        <v>313</v>
      </c>
      <c r="B159" s="87" t="s">
        <v>359</v>
      </c>
      <c r="C159" s="52" t="s">
        <v>360</v>
      </c>
      <c r="D159" s="53">
        <f t="shared" ref="D159:E159" si="38">SUM(D160:D162)</f>
        <v>1406083</v>
      </c>
      <c r="E159" s="53">
        <f t="shared" si="38"/>
        <v>1389006.62</v>
      </c>
      <c r="F159" s="54">
        <f t="shared" si="31"/>
        <v>98.785535420028552</v>
      </c>
    </row>
    <row r="160" spans="1:6" ht="12.75" customHeight="1" x14ac:dyDescent="0.2">
      <c r="A160" s="55">
        <v>3131</v>
      </c>
      <c r="B160" s="87" t="s">
        <v>139</v>
      </c>
      <c r="C160" s="52" t="s">
        <v>361</v>
      </c>
      <c r="D160" s="244">
        <v>3763</v>
      </c>
      <c r="E160" s="244"/>
      <c r="F160" s="54">
        <f t="shared" si="31"/>
        <v>0</v>
      </c>
    </row>
    <row r="161" spans="1:6" ht="12.75" customHeight="1" x14ac:dyDescent="0.2">
      <c r="A161" s="55">
        <v>3132</v>
      </c>
      <c r="B161" s="87" t="s">
        <v>362</v>
      </c>
      <c r="C161" s="52" t="s">
        <v>363</v>
      </c>
      <c r="D161" s="244">
        <v>1402320</v>
      </c>
      <c r="E161" s="244">
        <v>1388909.81</v>
      </c>
      <c r="F161" s="54">
        <f t="shared" si="31"/>
        <v>99.043713988248044</v>
      </c>
    </row>
    <row r="162" spans="1:6" ht="12.75" customHeight="1" x14ac:dyDescent="0.2">
      <c r="A162" s="55">
        <v>3133</v>
      </c>
      <c r="B162" s="87" t="s">
        <v>364</v>
      </c>
      <c r="C162" s="52" t="s">
        <v>365</v>
      </c>
      <c r="D162" s="244"/>
      <c r="E162" s="244">
        <v>96.81</v>
      </c>
      <c r="F162" s="54" t="str">
        <f t="shared" si="31"/>
        <v>-</v>
      </c>
    </row>
    <row r="163" spans="1:6" ht="12.75" customHeight="1" x14ac:dyDescent="0.2">
      <c r="A163" s="55">
        <v>32</v>
      </c>
      <c r="B163" s="87" t="s">
        <v>366</v>
      </c>
      <c r="C163" s="52" t="s">
        <v>367</v>
      </c>
      <c r="D163" s="53">
        <f t="shared" ref="D163:E163" si="39">D164+D169+D177+D187+D188</f>
        <v>6917820</v>
      </c>
      <c r="E163" s="53">
        <f t="shared" si="39"/>
        <v>7558745.7999999989</v>
      </c>
      <c r="F163" s="54">
        <f t="shared" si="31"/>
        <v>109.26485222223184</v>
      </c>
    </row>
    <row r="164" spans="1:6" ht="12.75" customHeight="1" x14ac:dyDescent="0.2">
      <c r="A164" s="55">
        <v>321</v>
      </c>
      <c r="B164" s="87" t="s">
        <v>368</v>
      </c>
      <c r="C164" s="52" t="s">
        <v>369</v>
      </c>
      <c r="D164" s="53">
        <f t="shared" ref="D164:E164" si="40">SUM(D165:D168)</f>
        <v>321182</v>
      </c>
      <c r="E164" s="53">
        <f t="shared" si="40"/>
        <v>393798.76</v>
      </c>
      <c r="F164" s="54">
        <f t="shared" si="31"/>
        <v>122.60922467635173</v>
      </c>
    </row>
    <row r="165" spans="1:6" ht="12.75" customHeight="1" x14ac:dyDescent="0.2">
      <c r="A165" s="55">
        <v>3211</v>
      </c>
      <c r="B165" s="87" t="s">
        <v>370</v>
      </c>
      <c r="C165" s="52" t="s">
        <v>371</v>
      </c>
      <c r="D165" s="244">
        <v>3066</v>
      </c>
      <c r="E165" s="244">
        <v>22960.46</v>
      </c>
      <c r="F165" s="54">
        <f t="shared" si="31"/>
        <v>748.8734507501631</v>
      </c>
    </row>
    <row r="166" spans="1:6" ht="12.75" customHeight="1" x14ac:dyDescent="0.2">
      <c r="A166" s="55">
        <v>3212</v>
      </c>
      <c r="B166" s="87" t="s">
        <v>372</v>
      </c>
      <c r="C166" s="52" t="s">
        <v>373</v>
      </c>
      <c r="D166" s="244">
        <v>298826</v>
      </c>
      <c r="E166" s="244">
        <v>357648.3</v>
      </c>
      <c r="F166" s="54">
        <f t="shared" si="31"/>
        <v>119.68446520717741</v>
      </c>
    </row>
    <row r="167" spans="1:6" ht="12.75" customHeight="1" x14ac:dyDescent="0.2">
      <c r="A167" s="55">
        <v>3213</v>
      </c>
      <c r="B167" s="87" t="s">
        <v>374</v>
      </c>
      <c r="C167" s="52" t="s">
        <v>375</v>
      </c>
      <c r="D167" s="244">
        <v>19290</v>
      </c>
      <c r="E167" s="244">
        <v>13190</v>
      </c>
      <c r="F167" s="54">
        <f t="shared" si="31"/>
        <v>68.377397615344734</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4799763</v>
      </c>
      <c r="E169" s="53">
        <f t="shared" si="41"/>
        <v>5222810.84</v>
      </c>
      <c r="F169" s="54">
        <f t="shared" si="31"/>
        <v>108.813931854552</v>
      </c>
    </row>
    <row r="170" spans="1:6" ht="12.75" customHeight="1" x14ac:dyDescent="0.2">
      <c r="A170" s="55">
        <v>3221</v>
      </c>
      <c r="B170" s="87" t="s">
        <v>380</v>
      </c>
      <c r="C170" s="52" t="s">
        <v>381</v>
      </c>
      <c r="D170" s="244">
        <v>380915</v>
      </c>
      <c r="E170" s="244">
        <v>406537.56</v>
      </c>
      <c r="F170" s="54">
        <f t="shared" si="31"/>
        <v>106.72658204586325</v>
      </c>
    </row>
    <row r="171" spans="1:6" ht="12.75" customHeight="1" x14ac:dyDescent="0.2">
      <c r="A171" s="55">
        <v>3222</v>
      </c>
      <c r="B171" s="87" t="s">
        <v>382</v>
      </c>
      <c r="C171" s="52" t="s">
        <v>383</v>
      </c>
      <c r="D171" s="244">
        <v>2473015</v>
      </c>
      <c r="E171" s="244">
        <v>2990070.73</v>
      </c>
      <c r="F171" s="54">
        <f t="shared" si="31"/>
        <v>120.90790917159823</v>
      </c>
    </row>
    <row r="172" spans="1:6" ht="12.75" customHeight="1" x14ac:dyDescent="0.2">
      <c r="A172" s="55">
        <v>3223</v>
      </c>
      <c r="B172" s="87" t="s">
        <v>384</v>
      </c>
      <c r="C172" s="52" t="s">
        <v>385</v>
      </c>
      <c r="D172" s="244">
        <v>1612188</v>
      </c>
      <c r="E172" s="244">
        <v>1512712.62</v>
      </c>
      <c r="F172" s="54">
        <f t="shared" si="31"/>
        <v>93.829790322220504</v>
      </c>
    </row>
    <row r="173" spans="1:6" ht="12.75" customHeight="1" x14ac:dyDescent="0.2">
      <c r="A173" s="55">
        <v>3224</v>
      </c>
      <c r="B173" s="87" t="s">
        <v>386</v>
      </c>
      <c r="C173" s="52" t="s">
        <v>387</v>
      </c>
      <c r="D173" s="244">
        <v>101661</v>
      </c>
      <c r="E173" s="244">
        <v>121455.9</v>
      </c>
      <c r="F173" s="54">
        <f t="shared" si="31"/>
        <v>119.47147873815918</v>
      </c>
    </row>
    <row r="174" spans="1:6" ht="12.75" customHeight="1" x14ac:dyDescent="0.2">
      <c r="A174" s="55">
        <v>3225</v>
      </c>
      <c r="B174" s="87" t="s">
        <v>388</v>
      </c>
      <c r="C174" s="52" t="s">
        <v>389</v>
      </c>
      <c r="D174" s="244">
        <v>205967</v>
      </c>
      <c r="E174" s="244">
        <v>118175.43</v>
      </c>
      <c r="F174" s="54">
        <f t="shared" si="31"/>
        <v>57.375904877965887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26017</v>
      </c>
      <c r="E176" s="244">
        <v>73858.600000000006</v>
      </c>
      <c r="F176" s="54">
        <f t="shared" si="31"/>
        <v>283.88592074412884</v>
      </c>
    </row>
    <row r="177" spans="1:6" ht="12.75" customHeight="1" x14ac:dyDescent="0.2">
      <c r="A177" s="55">
        <v>323</v>
      </c>
      <c r="B177" s="87" t="s">
        <v>394</v>
      </c>
      <c r="C177" s="52" t="s">
        <v>395</v>
      </c>
      <c r="D177" s="53">
        <f t="shared" ref="D177:E177" si="42">SUM(D178:D186)</f>
        <v>1693217</v>
      </c>
      <c r="E177" s="53">
        <f t="shared" si="42"/>
        <v>1745192.8999999997</v>
      </c>
      <c r="F177" s="54">
        <f t="shared" si="31"/>
        <v>103.06965380101897</v>
      </c>
    </row>
    <row r="178" spans="1:6" ht="12.75" customHeight="1" x14ac:dyDescent="0.2">
      <c r="A178" s="55">
        <v>3231</v>
      </c>
      <c r="B178" s="87" t="s">
        <v>396</v>
      </c>
      <c r="C178" s="52" t="s">
        <v>397</v>
      </c>
      <c r="D178" s="244">
        <v>40757</v>
      </c>
      <c r="E178" s="244">
        <v>42862.3</v>
      </c>
      <c r="F178" s="54">
        <f t="shared" si="31"/>
        <v>105.16549304413967</v>
      </c>
    </row>
    <row r="179" spans="1:6" ht="12.75" customHeight="1" x14ac:dyDescent="0.2">
      <c r="A179" s="55">
        <v>3232</v>
      </c>
      <c r="B179" s="87" t="s">
        <v>398</v>
      </c>
      <c r="C179" s="52" t="s">
        <v>399</v>
      </c>
      <c r="D179" s="244">
        <v>819857</v>
      </c>
      <c r="E179" s="244">
        <v>914703.45</v>
      </c>
      <c r="F179" s="54">
        <f t="shared" si="31"/>
        <v>111.56865770494122</v>
      </c>
    </row>
    <row r="180" spans="1:6" ht="12.75" customHeight="1" x14ac:dyDescent="0.2">
      <c r="A180" s="55">
        <v>3233</v>
      </c>
      <c r="B180" s="87" t="s">
        <v>400</v>
      </c>
      <c r="C180" s="52" t="s">
        <v>401</v>
      </c>
      <c r="D180" s="244">
        <v>34123</v>
      </c>
      <c r="E180" s="244">
        <v>9987.5</v>
      </c>
      <c r="F180" s="54">
        <f t="shared" si="31"/>
        <v>29.269114673387453</v>
      </c>
    </row>
    <row r="181" spans="1:6" ht="12.75" customHeight="1" x14ac:dyDescent="0.2">
      <c r="A181" s="55">
        <v>3234</v>
      </c>
      <c r="B181" s="87" t="s">
        <v>402</v>
      </c>
      <c r="C181" s="52" t="s">
        <v>403</v>
      </c>
      <c r="D181" s="244">
        <v>635963</v>
      </c>
      <c r="E181" s="244">
        <v>615767.4</v>
      </c>
      <c r="F181" s="54">
        <f t="shared" si="31"/>
        <v>96.824406451318708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79934</v>
      </c>
      <c r="E183" s="244">
        <v>45371.46</v>
      </c>
      <c r="F183" s="54">
        <f t="shared" si="31"/>
        <v>56.761152951184727</v>
      </c>
    </row>
    <row r="184" spans="1:6" ht="12.75" customHeight="1" x14ac:dyDescent="0.2">
      <c r="A184" s="55">
        <v>3237</v>
      </c>
      <c r="B184" s="87" t="s">
        <v>408</v>
      </c>
      <c r="C184" s="52" t="s">
        <v>409</v>
      </c>
      <c r="D184" s="244">
        <v>2315</v>
      </c>
      <c r="E184" s="244">
        <v>28038.95</v>
      </c>
      <c r="F184" s="54">
        <f t="shared" si="31"/>
        <v>1211.1857451403887</v>
      </c>
    </row>
    <row r="185" spans="1:6" ht="12.75" customHeight="1" x14ac:dyDescent="0.2">
      <c r="A185" s="55">
        <v>3238</v>
      </c>
      <c r="B185" s="87" t="s">
        <v>410</v>
      </c>
      <c r="C185" s="52" t="s">
        <v>411</v>
      </c>
      <c r="D185" s="244">
        <v>50242</v>
      </c>
      <c r="E185" s="244">
        <v>55708.91</v>
      </c>
      <c r="F185" s="54">
        <f t="shared" si="31"/>
        <v>110.88115520878947</v>
      </c>
    </row>
    <row r="186" spans="1:6" ht="12.75" customHeight="1" x14ac:dyDescent="0.2">
      <c r="A186" s="55">
        <v>3239</v>
      </c>
      <c r="B186" s="87" t="s">
        <v>412</v>
      </c>
      <c r="C186" s="52" t="s">
        <v>413</v>
      </c>
      <c r="D186" s="244">
        <v>30026</v>
      </c>
      <c r="E186" s="244">
        <v>32752.93</v>
      </c>
      <c r="F186" s="54">
        <f t="shared" si="31"/>
        <v>109.08189569040165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103658</v>
      </c>
      <c r="E188" s="53">
        <f t="shared" si="43"/>
        <v>196943.3</v>
      </c>
      <c r="F188" s="54">
        <f t="shared" si="31"/>
        <v>189.99334349495456</v>
      </c>
    </row>
    <row r="189" spans="1:6" ht="12.75" customHeight="1" x14ac:dyDescent="0.2">
      <c r="A189" s="55">
        <v>3291</v>
      </c>
      <c r="B189" s="234" t="s">
        <v>418</v>
      </c>
      <c r="C189" s="52" t="s">
        <v>419</v>
      </c>
      <c r="D189" s="244">
        <v>36123</v>
      </c>
      <c r="E189" s="244">
        <v>36192</v>
      </c>
      <c r="F189" s="54">
        <f t="shared" si="31"/>
        <v>100.19101403537911</v>
      </c>
    </row>
    <row r="190" spans="1:6" ht="12.75" customHeight="1" x14ac:dyDescent="0.2">
      <c r="A190" s="55">
        <v>3292</v>
      </c>
      <c r="B190" s="87" t="s">
        <v>420</v>
      </c>
      <c r="C190" s="52" t="s">
        <v>421</v>
      </c>
      <c r="D190" s="244">
        <v>42123</v>
      </c>
      <c r="E190" s="244">
        <v>47915.5</v>
      </c>
      <c r="F190" s="54">
        <f t="shared" si="31"/>
        <v>113.75139472497212</v>
      </c>
    </row>
    <row r="191" spans="1:6" ht="12.75" customHeight="1" x14ac:dyDescent="0.2">
      <c r="A191" s="55">
        <v>3293</v>
      </c>
      <c r="B191" s="87" t="s">
        <v>422</v>
      </c>
      <c r="C191" s="52" t="s">
        <v>423</v>
      </c>
      <c r="D191" s="244"/>
      <c r="E191" s="244">
        <v>14123.78</v>
      </c>
      <c r="F191" s="54" t="str">
        <f t="shared" si="31"/>
        <v>-</v>
      </c>
    </row>
    <row r="192" spans="1:6" ht="12.75" customHeight="1" x14ac:dyDescent="0.2">
      <c r="A192" s="55">
        <v>3294</v>
      </c>
      <c r="B192" s="87" t="s">
        <v>424</v>
      </c>
      <c r="C192" s="52" t="s">
        <v>425</v>
      </c>
      <c r="D192" s="244"/>
      <c r="E192" s="244">
        <v>120</v>
      </c>
      <c r="F192" s="54" t="str">
        <f t="shared" si="31"/>
        <v>-</v>
      </c>
    </row>
    <row r="193" spans="1:6" ht="12.75" customHeight="1" x14ac:dyDescent="0.2">
      <c r="A193" s="55">
        <v>3295</v>
      </c>
      <c r="B193" s="87" t="s">
        <v>426</v>
      </c>
      <c r="C193" s="52" t="s">
        <v>427</v>
      </c>
      <c r="D193" s="244">
        <v>11257</v>
      </c>
      <c r="E193" s="244">
        <v>4227.21</v>
      </c>
      <c r="F193" s="54">
        <f t="shared" si="31"/>
        <v>37.551834414142313</v>
      </c>
    </row>
    <row r="194" spans="1:6" ht="12.75" customHeight="1" x14ac:dyDescent="0.2">
      <c r="A194" s="55" t="s">
        <v>428</v>
      </c>
      <c r="B194" s="87" t="s">
        <v>429</v>
      </c>
      <c r="C194" s="52" t="s">
        <v>428</v>
      </c>
      <c r="D194" s="244"/>
      <c r="E194" s="244">
        <v>4694.32</v>
      </c>
      <c r="F194" s="54" t="str">
        <f t="shared" si="31"/>
        <v>-</v>
      </c>
    </row>
    <row r="195" spans="1:6" ht="12.75" customHeight="1" x14ac:dyDescent="0.2">
      <c r="A195" s="55">
        <v>3299</v>
      </c>
      <c r="B195" s="87" t="s">
        <v>430</v>
      </c>
      <c r="C195" s="52" t="s">
        <v>431</v>
      </c>
      <c r="D195" s="244">
        <v>14155</v>
      </c>
      <c r="E195" s="244">
        <v>89670.49</v>
      </c>
      <c r="F195" s="54">
        <f t="shared" si="31"/>
        <v>633.48986223949146</v>
      </c>
    </row>
    <row r="196" spans="1:6" ht="12.75" customHeight="1" x14ac:dyDescent="0.2">
      <c r="A196" s="55">
        <v>34</v>
      </c>
      <c r="B196" s="234" t="s">
        <v>432</v>
      </c>
      <c r="C196" s="52" t="s">
        <v>433</v>
      </c>
      <c r="D196" s="53">
        <f t="shared" ref="D196:E196" si="44">D197+D202+D210</f>
        <v>38430</v>
      </c>
      <c r="E196" s="53">
        <f t="shared" si="44"/>
        <v>52345.05</v>
      </c>
      <c r="F196" s="54">
        <f t="shared" si="31"/>
        <v>136.20882123341141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38430</v>
      </c>
      <c r="E210" s="53">
        <f t="shared" si="47"/>
        <v>52345.05</v>
      </c>
      <c r="F210" s="54">
        <f t="shared" si="31"/>
        <v>136.20882123341141</v>
      </c>
    </row>
    <row r="211" spans="1:6" ht="12.75" customHeight="1" x14ac:dyDescent="0.2">
      <c r="A211" s="55">
        <v>3431</v>
      </c>
      <c r="B211" s="234" t="s">
        <v>462</v>
      </c>
      <c r="C211" s="52" t="s">
        <v>463</v>
      </c>
      <c r="D211" s="244">
        <v>38430</v>
      </c>
      <c r="E211" s="244">
        <v>49651.69</v>
      </c>
      <c r="F211" s="54">
        <f t="shared" si="31"/>
        <v>129.20033827738746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2693.36</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5900</v>
      </c>
      <c r="E252" s="53">
        <f t="shared" si="63"/>
        <v>10532</v>
      </c>
      <c r="F252" s="54">
        <f t="shared" ref="F252:F258" si="64">IF(D252&lt;&gt;0,IF(E252/D252&gt;=100,"&gt;&gt;100",E252/D252*100),"-")</f>
        <v>178.5084745762712</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5900</v>
      </c>
      <c r="E259" s="53">
        <f t="shared" si="66"/>
        <v>10532</v>
      </c>
      <c r="F259" s="54">
        <f t="shared" ref="F259:F262" si="67">IF(D259&lt;&gt;0,IF(E259/D259&gt;=100,"&gt;&gt;100",E259/D259*100),"-")</f>
        <v>178.5084745762712</v>
      </c>
    </row>
    <row r="260" spans="1:6" ht="12.75" customHeight="1" x14ac:dyDescent="0.2">
      <c r="A260" s="55">
        <v>3721</v>
      </c>
      <c r="B260" s="87" t="s">
        <v>556</v>
      </c>
      <c r="C260" s="52" t="s">
        <v>557</v>
      </c>
      <c r="D260" s="244">
        <v>5900</v>
      </c>
      <c r="E260" s="244">
        <v>10532</v>
      </c>
      <c r="F260" s="54">
        <f t="shared" si="67"/>
        <v>178.5084745762712</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17413197</v>
      </c>
      <c r="E289" s="53">
        <f t="shared" si="79"/>
        <v>18014817.73</v>
      </c>
      <c r="F289" s="54">
        <f t="shared" si="76"/>
        <v>103.45496998626962</v>
      </c>
    </row>
    <row r="290" spans="1:6" ht="12.75" customHeight="1" x14ac:dyDescent="0.2">
      <c r="A290" s="55" t="s">
        <v>605</v>
      </c>
      <c r="B290" s="87" t="s">
        <v>616</v>
      </c>
      <c r="C290" s="52" t="s">
        <v>617</v>
      </c>
      <c r="D290" s="53">
        <f>IF(D6&gt;=D289,D6-D289,0)</f>
        <v>1193309</v>
      </c>
      <c r="E290" s="53">
        <f>IF(E6&gt;=E289,E6-E289,0)</f>
        <v>1350706.2300000004</v>
      </c>
      <c r="F290" s="54">
        <f t="shared" si="76"/>
        <v>113.18998096888571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296606</v>
      </c>
      <c r="E292" s="244">
        <v>60958.81</v>
      </c>
      <c r="F292" s="54">
        <f t="shared" si="76"/>
        <v>20.552116275463071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46563</v>
      </c>
      <c r="E294" s="244">
        <v>33846.44</v>
      </c>
      <c r="F294" s="54">
        <f t="shared" si="76"/>
        <v>72.689560380559683</v>
      </c>
    </row>
    <row r="295" spans="1:6" ht="12" x14ac:dyDescent="0.2">
      <c r="A295" s="55">
        <v>9661</v>
      </c>
      <c r="B295" s="87" t="s">
        <v>626</v>
      </c>
      <c r="C295" s="52" t="s">
        <v>627</v>
      </c>
      <c r="D295" s="244">
        <v>7335</v>
      </c>
      <c r="E295" s="244">
        <v>5953</v>
      </c>
      <c r="F295" s="54">
        <f t="shared" si="76"/>
        <v>81.158827539195627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1500</v>
      </c>
      <c r="E298" s="53">
        <f t="shared" si="80"/>
        <v>6700</v>
      </c>
      <c r="F298" s="54">
        <f t="shared" ref="F298:F418" si="81">IF(D298&lt;&gt;0,IF(E298/D298&gt;=100,"&gt;&gt;100",E298/D298*100),"-")</f>
        <v>446.66666666666669</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1500</v>
      </c>
      <c r="E311" s="53">
        <f t="shared" si="85"/>
        <v>6700</v>
      </c>
      <c r="F311" s="54">
        <f t="shared" si="81"/>
        <v>446.66666666666669</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6700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v>6700</v>
      </c>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1500</v>
      </c>
      <c r="E326" s="53">
        <f t="shared" si="88"/>
        <v>0</v>
      </c>
      <c r="F326" s="54">
        <f t="shared" si="81"/>
        <v>0</v>
      </c>
    </row>
    <row r="327" spans="1:6" ht="12.75" customHeight="1" x14ac:dyDescent="0.2">
      <c r="A327" s="55">
        <v>7231</v>
      </c>
      <c r="B327" s="87" t="s">
        <v>689</v>
      </c>
      <c r="C327" s="52" t="s">
        <v>690</v>
      </c>
      <c r="D327" s="244">
        <v>1500</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1142116</v>
      </c>
      <c r="E350" s="53">
        <f t="shared" si="95"/>
        <v>973357.26</v>
      </c>
      <c r="F350" s="54">
        <f t="shared" si="81"/>
        <v>85.224028032178865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540970</v>
      </c>
      <c r="E363" s="53">
        <f t="shared" si="99"/>
        <v>492663.5</v>
      </c>
      <c r="F363" s="54">
        <f t="shared" si="81"/>
        <v>91.070392073497601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367845</v>
      </c>
      <c r="E369" s="53">
        <f t="shared" si="101"/>
        <v>492663.5</v>
      </c>
      <c r="F369" s="54">
        <f t="shared" si="81"/>
        <v>133.93236281585993</v>
      </c>
    </row>
    <row r="370" spans="1:6" ht="12.75" customHeight="1" x14ac:dyDescent="0.2">
      <c r="A370" s="55">
        <v>4221</v>
      </c>
      <c r="B370" s="87" t="s">
        <v>671</v>
      </c>
      <c r="C370" s="52" t="s">
        <v>763</v>
      </c>
      <c r="D370" s="244">
        <v>13087</v>
      </c>
      <c r="E370" s="244">
        <v>18383.75</v>
      </c>
      <c r="F370" s="54">
        <f t="shared" si="81"/>
        <v>140.47337052036372</v>
      </c>
    </row>
    <row r="371" spans="1:6" ht="12.75" customHeight="1" x14ac:dyDescent="0.2">
      <c r="A371" s="55">
        <v>4222</v>
      </c>
      <c r="B371" s="87" t="s">
        <v>764</v>
      </c>
      <c r="C371" s="52" t="s">
        <v>765</v>
      </c>
      <c r="D371" s="244">
        <v>7787</v>
      </c>
      <c r="E371" s="244">
        <v>83306</v>
      </c>
      <c r="F371" s="54">
        <f t="shared" si="81"/>
        <v>1069.8086554513934</v>
      </c>
    </row>
    <row r="372" spans="1:6" ht="12.75" customHeight="1" x14ac:dyDescent="0.2">
      <c r="A372" s="55">
        <v>4223</v>
      </c>
      <c r="B372" s="87" t="s">
        <v>675</v>
      </c>
      <c r="C372" s="52" t="s">
        <v>766</v>
      </c>
      <c r="D372" s="244">
        <v>22050</v>
      </c>
      <c r="E372" s="244">
        <v>220128.75</v>
      </c>
      <c r="F372" s="54">
        <f t="shared" si="81"/>
        <v>998.31632653061229</v>
      </c>
    </row>
    <row r="373" spans="1:6" ht="12.75" customHeight="1" x14ac:dyDescent="0.2">
      <c r="A373" s="55">
        <v>4224</v>
      </c>
      <c r="B373" s="87" t="s">
        <v>677</v>
      </c>
      <c r="C373" s="52" t="s">
        <v>767</v>
      </c>
      <c r="D373" s="244">
        <v>25707</v>
      </c>
      <c r="E373" s="244">
        <v>124362.5</v>
      </c>
      <c r="F373" s="54">
        <f t="shared" si="81"/>
        <v>483.76901233127165</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299214</v>
      </c>
      <c r="E376" s="244">
        <v>46482.5</v>
      </c>
      <c r="F376" s="54">
        <f t="shared" si="81"/>
        <v>15.534868020881376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173125</v>
      </c>
      <c r="E391" s="53">
        <f t="shared" si="105"/>
        <v>0</v>
      </c>
      <c r="F391" s="54">
        <f t="shared" si="81"/>
        <v>0</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v>173125</v>
      </c>
      <c r="E395" s="244"/>
      <c r="F395" s="54">
        <f t="shared" si="81"/>
        <v>0</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601146</v>
      </c>
      <c r="E402" s="53">
        <f t="shared" si="109"/>
        <v>480693.76000000001</v>
      </c>
      <c r="F402" s="54">
        <f t="shared" si="81"/>
        <v>79.962897532379813</v>
      </c>
    </row>
    <row r="403" spans="1:6" ht="12.75" customHeight="1" x14ac:dyDescent="0.2">
      <c r="A403" s="55">
        <v>451</v>
      </c>
      <c r="B403" s="87" t="s">
        <v>808</v>
      </c>
      <c r="C403" s="52" t="s">
        <v>809</v>
      </c>
      <c r="D403" s="244">
        <v>601146</v>
      </c>
      <c r="E403" s="244">
        <v>480693.76000000001</v>
      </c>
      <c r="F403" s="54">
        <f t="shared" si="81"/>
        <v>79.962897532379813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1140616</v>
      </c>
      <c r="E408" s="53">
        <f t="shared" si="111"/>
        <v>966657.26</v>
      </c>
      <c r="F408" s="54">
        <f t="shared" si="81"/>
        <v>84.748702455515271</v>
      </c>
    </row>
    <row r="409" spans="1:6" ht="12.75" customHeight="1" x14ac:dyDescent="0.2">
      <c r="A409" s="55">
        <v>92212</v>
      </c>
      <c r="B409" s="87" t="s">
        <v>820</v>
      </c>
      <c r="C409" s="52" t="s">
        <v>821</v>
      </c>
      <c r="D409" s="244">
        <v>216</v>
      </c>
      <c r="E409" s="244">
        <v>288556.49</v>
      </c>
      <c r="F409" s="54" t="str">
        <f t="shared" si="81"/>
        <v>&gt;&gt;100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18608006</v>
      </c>
      <c r="E412" s="53">
        <f>E6+E298</f>
        <v>19372223.960000001</v>
      </c>
      <c r="F412" s="54">
        <f t="shared" si="81"/>
        <v>104.10693096294143</v>
      </c>
    </row>
    <row r="413" spans="1:6" ht="12.75" customHeight="1" x14ac:dyDescent="0.2">
      <c r="A413" s="55" t="s">
        <v>605</v>
      </c>
      <c r="B413" s="87" t="s">
        <v>828</v>
      </c>
      <c r="C413" s="52" t="s">
        <v>829</v>
      </c>
      <c r="D413" s="53">
        <f t="shared" ref="D413:E413" si="112">D289+D350</f>
        <v>18555313</v>
      </c>
      <c r="E413" s="53">
        <f t="shared" si="112"/>
        <v>18988174.990000002</v>
      </c>
      <c r="F413" s="54">
        <f t="shared" si="81"/>
        <v>102.33281966194805</v>
      </c>
    </row>
    <row r="414" spans="1:6" ht="12.75" customHeight="1" x14ac:dyDescent="0.2">
      <c r="A414" s="55" t="s">
        <v>605</v>
      </c>
      <c r="B414" s="87" t="s">
        <v>830</v>
      </c>
      <c r="C414" s="52" t="s">
        <v>831</v>
      </c>
      <c r="D414" s="53">
        <f t="shared" ref="D414:E414" si="113">IF(D412&gt;=D413,D412-D413,0)</f>
        <v>52693</v>
      </c>
      <c r="E414" s="53">
        <f t="shared" si="113"/>
        <v>384048.96999999881</v>
      </c>
      <c r="F414" s="54">
        <f t="shared" si="81"/>
        <v>728.84248382137821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296822</v>
      </c>
      <c r="E416" s="53">
        <f t="shared" si="115"/>
        <v>349515.3</v>
      </c>
      <c r="F416" s="54">
        <f t="shared" si="81"/>
        <v>117.75249139214748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46563</v>
      </c>
      <c r="E418" s="64">
        <f t="shared" si="117"/>
        <v>33846.44</v>
      </c>
      <c r="F418" s="59">
        <f t="shared" si="81"/>
        <v>72.689560380559683</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18608006</v>
      </c>
      <c r="E639" s="53">
        <f t="shared" si="180"/>
        <v>19372223.960000001</v>
      </c>
      <c r="F639" s="54">
        <f t="shared" si="119"/>
        <v>104.10693096294143</v>
      </c>
    </row>
    <row r="640" spans="1:6" ht="12.75" customHeight="1" x14ac:dyDescent="0.2">
      <c r="A640" s="55" t="s">
        <v>605</v>
      </c>
      <c r="B640" s="87" t="s">
        <v>1274</v>
      </c>
      <c r="C640" s="52" t="s">
        <v>1275</v>
      </c>
      <c r="D640" s="53">
        <f t="shared" ref="D640:E640" si="181">D413+D528</f>
        <v>18555313</v>
      </c>
      <c r="E640" s="53">
        <f t="shared" si="181"/>
        <v>18988174.990000002</v>
      </c>
      <c r="F640" s="54">
        <f t="shared" si="119"/>
        <v>102.33281966194805</v>
      </c>
    </row>
    <row r="641" spans="1:6" ht="12.75" customHeight="1" x14ac:dyDescent="0.2">
      <c r="A641" s="55" t="s">
        <v>605</v>
      </c>
      <c r="B641" s="87" t="s">
        <v>1276</v>
      </c>
      <c r="C641" s="52" t="s">
        <v>1277</v>
      </c>
      <c r="D641" s="53">
        <f t="shared" ref="D641:E641" si="182">IF(D639&gt;=D640,D639-D640,0)</f>
        <v>52693</v>
      </c>
      <c r="E641" s="53">
        <f t="shared" si="182"/>
        <v>384048.96999999881</v>
      </c>
      <c r="F641" s="54">
        <f t="shared" si="119"/>
        <v>728.84248382137821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2.8" x14ac:dyDescent="0.2">
      <c r="A643" s="62" t="s">
        <v>1280</v>
      </c>
      <c r="B643" s="87" t="s">
        <v>1281</v>
      </c>
      <c r="C643" s="63" t="s">
        <v>1280</v>
      </c>
      <c r="D643" s="53">
        <f t="shared" ref="D643:E643" si="184">IF(D416-D417+D637-D638&gt;=0,D416-D417+D637-D638,0)</f>
        <v>296822</v>
      </c>
      <c r="E643" s="53">
        <f t="shared" si="184"/>
        <v>349515.3</v>
      </c>
      <c r="F643" s="54">
        <f t="shared" si="119"/>
        <v>117.75249139214748</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349515</v>
      </c>
      <c r="E645" s="53">
        <f t="shared" si="186"/>
        <v>733564.26999999885</v>
      </c>
      <c r="F645" s="54">
        <f t="shared" si="119"/>
        <v>209.88062601032826</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809046</v>
      </c>
      <c r="E647" s="245">
        <v>886520.14</v>
      </c>
      <c r="F647" s="59">
        <f t="shared" si="119"/>
        <v>109.57598702669564</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1209695</v>
      </c>
      <c r="E649" s="244">
        <v>1129395.68</v>
      </c>
      <c r="F649" s="54">
        <f t="shared" ref="F649:F724" si="188">IF(D649&lt;&gt;0,IF(E649/D649&gt;=100,"&gt;&gt;100",E649/D649*100),"-")</f>
        <v>93.36201935198541</v>
      </c>
    </row>
    <row r="650" spans="1:6" ht="12.75" customHeight="1" x14ac:dyDescent="0.2">
      <c r="A650" s="55" t="s">
        <v>1293</v>
      </c>
      <c r="B650" s="87" t="s">
        <v>1294</v>
      </c>
      <c r="C650" s="52" t="s">
        <v>1293</v>
      </c>
      <c r="D650" s="244">
        <v>19736716</v>
      </c>
      <c r="E650" s="244">
        <v>20550970.440000001</v>
      </c>
      <c r="F650" s="54">
        <f t="shared" si="188"/>
        <v>104.12558218905315</v>
      </c>
    </row>
    <row r="651" spans="1:6" ht="12.75" customHeight="1" x14ac:dyDescent="0.2">
      <c r="A651" s="55" t="s">
        <v>1295</v>
      </c>
      <c r="B651" s="87" t="s">
        <v>1296</v>
      </c>
      <c r="C651" s="52" t="s">
        <v>1295</v>
      </c>
      <c r="D651" s="244">
        <v>19817015</v>
      </c>
      <c r="E651" s="244">
        <v>20353020.68</v>
      </c>
      <c r="F651" s="54">
        <f t="shared" si="188"/>
        <v>102.70477506324742</v>
      </c>
    </row>
    <row r="652" spans="1:6" ht="22.8" x14ac:dyDescent="0.2">
      <c r="A652" s="55">
        <v>11</v>
      </c>
      <c r="B652" s="87" t="s">
        <v>1297</v>
      </c>
      <c r="C652" s="52" t="s">
        <v>1298</v>
      </c>
      <c r="D652" s="53">
        <f t="shared" ref="D652:E652" si="189">+D649+D650-D651</f>
        <v>1129396</v>
      </c>
      <c r="E652" s="53">
        <f t="shared" si="189"/>
        <v>1327345.4400000013</v>
      </c>
      <c r="F652" s="54">
        <f t="shared" si="188"/>
        <v>117.52701798129277</v>
      </c>
    </row>
    <row r="653" spans="1:6" ht="22.8" x14ac:dyDescent="0.2">
      <c r="A653" s="55" t="s">
        <v>605</v>
      </c>
      <c r="B653" s="87" t="s">
        <v>1299</v>
      </c>
      <c r="C653" s="52" t="s">
        <v>1300</v>
      </c>
      <c r="D653" s="266"/>
      <c r="E653" s="266"/>
      <c r="F653" s="54" t="str">
        <f t="shared" si="188"/>
        <v>-</v>
      </c>
    </row>
    <row r="654" spans="1:6" ht="22.8" x14ac:dyDescent="0.2">
      <c r="A654" s="55" t="s">
        <v>605</v>
      </c>
      <c r="B654" s="87" t="s">
        <v>1301</v>
      </c>
      <c r="C654" s="52" t="s">
        <v>1302</v>
      </c>
      <c r="D654" s="266">
        <v>108</v>
      </c>
      <c r="E654" s="266">
        <v>97</v>
      </c>
      <c r="F654" s="54">
        <f t="shared" si="188"/>
        <v>89.81481481481481</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99</v>
      </c>
      <c r="E656" s="266">
        <v>90</v>
      </c>
      <c r="F656" s="54">
        <f t="shared" si="188"/>
        <v>90.909090909090907</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v>32000</v>
      </c>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10691578</v>
      </c>
      <c r="E710" s="244">
        <v>12532050.890000001</v>
      </c>
      <c r="F710" s="54">
        <f t="shared" si="188"/>
        <v>117.21423058411023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v>3313.25</v>
      </c>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61831</v>
      </c>
      <c r="E716" s="244">
        <v>82670.47</v>
      </c>
      <c r="F716" s="54">
        <f t="shared" si="188"/>
        <v>133.70391874625997</v>
      </c>
    </row>
    <row r="717" spans="1:6" ht="12.75" customHeight="1" x14ac:dyDescent="0.2">
      <c r="A717" s="55">
        <v>31215</v>
      </c>
      <c r="B717" s="87" t="s">
        <v>1410</v>
      </c>
      <c r="C717" s="52" t="s">
        <v>1411</v>
      </c>
      <c r="D717" s="244">
        <v>78288</v>
      </c>
      <c r="E717" s="244">
        <v>53096.06</v>
      </c>
      <c r="F717" s="54">
        <f t="shared" si="188"/>
        <v>67.821454118127932</v>
      </c>
    </row>
    <row r="718" spans="1:6" ht="12.75" customHeight="1" x14ac:dyDescent="0.2">
      <c r="A718" s="55">
        <v>32121</v>
      </c>
      <c r="B718" s="87" t="s">
        <v>1412</v>
      </c>
      <c r="C718" s="52" t="s">
        <v>1413</v>
      </c>
      <c r="D718" s="244">
        <v>298826</v>
      </c>
      <c r="E718" s="244">
        <v>357648.3</v>
      </c>
      <c r="F718" s="54">
        <f t="shared" si="188"/>
        <v>119.68446520717741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56590</v>
      </c>
      <c r="E720" s="244">
        <v>25005</v>
      </c>
      <c r="F720" s="54">
        <f t="shared" si="188"/>
        <v>44.186251987983745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2315</v>
      </c>
      <c r="E722" s="244">
        <v>1543.22</v>
      </c>
      <c r="F722" s="54">
        <f t="shared" si="188"/>
        <v>66.661771058315338</v>
      </c>
    </row>
    <row r="723" spans="1:6" ht="12.75" customHeight="1" x14ac:dyDescent="0.2">
      <c r="A723" s="55" t="s">
        <v>1422</v>
      </c>
      <c r="B723" s="87" t="s">
        <v>1423</v>
      </c>
      <c r="C723" s="52" t="s">
        <v>1422</v>
      </c>
      <c r="D723" s="244"/>
      <c r="E723" s="244">
        <v>23683.23</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36123</v>
      </c>
      <c r="E725" s="244">
        <v>36192</v>
      </c>
      <c r="F725" s="54">
        <f t="shared" ref="F725:F979" si="190">IF(D725&lt;&gt;0,IF(E725/D725&gt;=100,"&gt;&gt;100",E725/D725*100),"-")</f>
        <v>100.19101403537911</v>
      </c>
    </row>
    <row r="726" spans="1:6" ht="12.75" customHeight="1" x14ac:dyDescent="0.2">
      <c r="A726" s="55" t="s">
        <v>1428</v>
      </c>
      <c r="B726" s="87" t="s">
        <v>1429</v>
      </c>
      <c r="C726" s="52" t="s">
        <v>1428</v>
      </c>
      <c r="D726" s="244">
        <v>13717</v>
      </c>
      <c r="E726" s="244">
        <v>17950.73</v>
      </c>
      <c r="F726" s="54">
        <f t="shared" si="190"/>
        <v>130.86483925056498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5900</v>
      </c>
      <c r="E816" s="244">
        <v>10532</v>
      </c>
      <c r="F816" s="54">
        <f t="shared" si="190"/>
        <v>178.5084745762712</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3" workbookViewId="0">
      <selection activeCell="E255" sqref="E255"/>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8"/>
      <c r="B1" s="299"/>
      <c r="C1" s="298"/>
      <c r="D1" s="300"/>
      <c r="E1" s="300"/>
      <c r="F1" s="300"/>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301" t="s">
        <v>49</v>
      </c>
      <c r="B3" s="302" t="s">
        <v>41</v>
      </c>
      <c r="C3" s="303" t="s">
        <v>42</v>
      </c>
      <c r="D3" s="304" t="s">
        <v>1963</v>
      </c>
      <c r="E3" s="302" t="s">
        <v>1964</v>
      </c>
      <c r="F3" s="305" t="s">
        <v>52</v>
      </c>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14705873</v>
      </c>
      <c r="E6" s="231">
        <f t="shared" si="0"/>
        <v>15214207.470000004</v>
      </c>
      <c r="F6" s="232">
        <f t="shared" ref="F6:F260" si="1">IF(D6&gt;0,IF(E6/D6&gt;=100,"&gt;&gt;100",E6/D6*100),"-")</f>
        <v>103.45667659444635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12654902</v>
      </c>
      <c r="E7" s="106">
        <f t="shared" si="2"/>
        <v>12929034.810000004</v>
      </c>
      <c r="F7" s="95">
        <f t="shared" si="1"/>
        <v>102.16621835554321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629291</v>
      </c>
      <c r="E8" s="106">
        <f>E9+E10-E11</f>
        <v>629291.16</v>
      </c>
      <c r="F8" s="95">
        <f t="shared" si="1"/>
        <v>100.00002542543911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629291</v>
      </c>
      <c r="E9" s="249">
        <v>629291.16</v>
      </c>
      <c r="F9" s="95">
        <f t="shared" si="1"/>
        <v>100.00002542543911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610</v>
      </c>
      <c r="E10" s="249">
        <v>610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610</v>
      </c>
      <c r="E11" s="249">
        <v>610</v>
      </c>
      <c r="F11" s="95">
        <f t="shared" si="1"/>
        <v>100</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11374254</v>
      </c>
      <c r="E12" s="106">
        <f t="shared" si="3"/>
        <v>11546920.640000004</v>
      </c>
      <c r="F12" s="95">
        <f t="shared" si="1"/>
        <v>101.51804804077705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10013028</v>
      </c>
      <c r="E13" s="106">
        <f t="shared" si="4"/>
        <v>10228931.880000003</v>
      </c>
      <c r="F13" s="95">
        <f t="shared" si="1"/>
        <v>102.15622966399378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21103114</v>
      </c>
      <c r="E15" s="249">
        <v>21583808.170000002</v>
      </c>
      <c r="F15" s="95">
        <f t="shared" si="1"/>
        <v>102.27783525218128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11090086</v>
      </c>
      <c r="E18" s="249">
        <v>11354876.289999999</v>
      </c>
      <c r="F18" s="95">
        <f t="shared" si="1"/>
        <v>102.38763062793201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1054635</v>
      </c>
      <c r="E19" s="106">
        <f t="shared" si="5"/>
        <v>1124553.8600000013</v>
      </c>
      <c r="F19" s="95">
        <f t="shared" si="1"/>
        <v>106.62967377339092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592341</v>
      </c>
      <c r="E20" s="249">
        <v>601094.5</v>
      </c>
      <c r="F20" s="95">
        <f t="shared" si="1"/>
        <v>101.47778053519846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134630</v>
      </c>
      <c r="E21" s="249">
        <v>214736.11</v>
      </c>
      <c r="F21" s="95">
        <f t="shared" si="1"/>
        <v>159.50093589838815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1165847</v>
      </c>
      <c r="E22" s="249">
        <v>1366527.08</v>
      </c>
      <c r="F22" s="95">
        <f t="shared" si="1"/>
        <v>117.21324324718425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693073</v>
      </c>
      <c r="E23" s="249">
        <v>2383544.4</v>
      </c>
      <c r="F23" s="95">
        <f t="shared" si="1"/>
        <v>343.90957373898561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6326</v>
      </c>
      <c r="E24" s="249">
        <v>6325.87</v>
      </c>
      <c r="F24" s="95">
        <f t="shared" si="1"/>
        <v>99.997944988934549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20183</v>
      </c>
      <c r="E25" s="249">
        <v>20183.57</v>
      </c>
      <c r="F25" s="95">
        <f t="shared" si="1"/>
        <v>100.00282415894563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6688999</v>
      </c>
      <c r="E26" s="249">
        <v>5014449.0199999996</v>
      </c>
      <c r="F26" s="95">
        <f t="shared" si="1"/>
        <v>74.965611745494357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8246764</v>
      </c>
      <c r="E28" s="249">
        <v>8482306.6899999995</v>
      </c>
      <c r="F28" s="95">
        <f t="shared" si="1"/>
        <v>102.85618322532328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525864</v>
      </c>
      <c r="E30" s="249">
        <v>525863.52</v>
      </c>
      <c r="F30" s="95">
        <f t="shared" si="1"/>
        <v>99.999908721646662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525864</v>
      </c>
      <c r="E34" s="249">
        <v>525863.52</v>
      </c>
      <c r="F34" s="95">
        <f t="shared" si="1"/>
        <v>99.999908721646662</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306591</v>
      </c>
      <c r="E45" s="106">
        <f t="shared" si="9"/>
        <v>193434.90000000002</v>
      </c>
      <c r="F45" s="95">
        <f t="shared" si="1"/>
        <v>63.092165132048891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8478</v>
      </c>
      <c r="E47" s="249">
        <v>8478.3799999999992</v>
      </c>
      <c r="F47" s="95">
        <f t="shared" si="1"/>
        <v>100.00448218919556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700125</v>
      </c>
      <c r="E49" s="249">
        <v>700125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402012</v>
      </c>
      <c r="E50" s="249">
        <v>515168.48</v>
      </c>
      <c r="F50" s="95">
        <f t="shared" si="1"/>
        <v>128.14753788444128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3292328</v>
      </c>
      <c r="E54" s="249">
        <v>3331489.74</v>
      </c>
      <c r="F54" s="95">
        <f t="shared" si="1"/>
        <v>101.1894847657949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3292328</v>
      </c>
      <c r="E55" s="249">
        <v>3331489.74</v>
      </c>
      <c r="F55" s="95">
        <f t="shared" si="1"/>
        <v>101.1894847657949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651357</v>
      </c>
      <c r="E63" s="106">
        <f t="shared" si="12"/>
        <v>752823.01</v>
      </c>
      <c r="F63" s="95">
        <f t="shared" si="1"/>
        <v>115.57763407777917</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651357</v>
      </c>
      <c r="E64" s="249">
        <v>752823.01</v>
      </c>
      <c r="F64" s="95">
        <f t="shared" si="1"/>
        <v>115.57763407777917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2050971</v>
      </c>
      <c r="E68" s="106">
        <f t="shared" si="13"/>
        <v>2285172.6599999997</v>
      </c>
      <c r="F68" s="95">
        <f t="shared" si="1"/>
        <v>111.41906248308726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1129396</v>
      </c>
      <c r="E69" s="106">
        <f t="shared" si="14"/>
        <v>1327345.44</v>
      </c>
      <c r="F69" s="95">
        <f t="shared" si="1"/>
        <v>117.52701798129266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1129396</v>
      </c>
      <c r="E70" s="106">
        <f t="shared" si="15"/>
        <v>1327345.44</v>
      </c>
      <c r="F70" s="95">
        <f t="shared" si="1"/>
        <v>117.52701798129266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1129396</v>
      </c>
      <c r="E72" s="249">
        <v>1327345.44</v>
      </c>
      <c r="F72" s="95">
        <f t="shared" si="1"/>
        <v>117.52701798129266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65966</v>
      </c>
      <c r="E78" s="106">
        <f>E79+SUM(E82:E84)-E85+E86</f>
        <v>37460.639999999999</v>
      </c>
      <c r="F78" s="95">
        <f t="shared" si="1"/>
        <v>56.787799775642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3065</v>
      </c>
      <c r="E84" s="249">
        <v>823.07</v>
      </c>
      <c r="F84" s="95">
        <f t="shared" si="1"/>
        <v>26.853833605220228</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62901</v>
      </c>
      <c r="E86" s="249">
        <v>36637.57</v>
      </c>
      <c r="F86" s="95">
        <f t="shared" si="1"/>
        <v>58.246403077852491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46563</v>
      </c>
      <c r="E146" s="106">
        <f t="shared" si="26"/>
        <v>33846.44</v>
      </c>
      <c r="F146" s="95">
        <f t="shared" si="1"/>
        <v>72.689560380559683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39228</v>
      </c>
      <c r="E159" s="249">
        <v>41666.44</v>
      </c>
      <c r="F159" s="95">
        <f t="shared" si="1"/>
        <v>106.21607015397166</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7335</v>
      </c>
      <c r="E160" s="249">
        <v>5953</v>
      </c>
      <c r="F160" s="95">
        <f t="shared" si="1"/>
        <v>81.158827539195627</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v>13773</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809046</v>
      </c>
      <c r="E170" s="106">
        <f t="shared" si="29"/>
        <v>886520.14</v>
      </c>
      <c r="F170" s="95">
        <f t="shared" si="1"/>
        <v>109.57598702669564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9323</v>
      </c>
      <c r="E171" s="249">
        <v>42930.87</v>
      </c>
      <c r="F171" s="95">
        <f t="shared" si="1"/>
        <v>460.48342808108987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799723</v>
      </c>
      <c r="E173" s="249">
        <v>843589.27</v>
      </c>
      <c r="F173" s="95">
        <f t="shared" si="1"/>
        <v>105.48518299461189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14705873</v>
      </c>
      <c r="E175" s="106">
        <f t="shared" si="30"/>
        <v>15214207.469999999</v>
      </c>
      <c r="F175" s="95">
        <f t="shared" si="1"/>
        <v>103.45667659444631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1654892</v>
      </c>
      <c r="E176" s="106">
        <f t="shared" si="31"/>
        <v>1517761.95</v>
      </c>
      <c r="F176" s="95">
        <f t="shared" si="1"/>
        <v>91.713655634325377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1650883</v>
      </c>
      <c r="E177" s="106">
        <f t="shared" si="32"/>
        <v>1505362.95</v>
      </c>
      <c r="F177" s="95">
        <f t="shared" si="1"/>
        <v>91.185320219543115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825808</v>
      </c>
      <c r="E178" s="249">
        <v>862037.73</v>
      </c>
      <c r="F178" s="95">
        <f t="shared" si="1"/>
        <v>104.38718564121443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770915</v>
      </c>
      <c r="E179" s="249">
        <v>579195.38</v>
      </c>
      <c r="F179" s="95">
        <f t="shared" si="1"/>
        <v>75.130900293806718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54160</v>
      </c>
      <c r="E188" s="249">
        <v>64129.84</v>
      </c>
      <c r="F188" s="95">
        <f t="shared" si="1"/>
        <v>118.40812407680946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3799</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210</v>
      </c>
      <c r="E234" s="106">
        <f t="shared" si="40"/>
        <v>12399</v>
      </c>
      <c r="F234" s="95">
        <f t="shared" si="1"/>
        <v>5904.2857142857147</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210</v>
      </c>
      <c r="E236" s="249">
        <v>12399</v>
      </c>
      <c r="F236" s="95">
        <f t="shared" si="1"/>
        <v>5904.2857142857147</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13050981</v>
      </c>
      <c r="E237" s="106">
        <f t="shared" si="41"/>
        <v>13696445.52</v>
      </c>
      <c r="F237" s="95">
        <f t="shared" si="1"/>
        <v>104.94571649441524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12654903</v>
      </c>
      <c r="E238" s="106">
        <f t="shared" si="42"/>
        <v>12929034.810000001</v>
      </c>
      <c r="F238" s="95">
        <f t="shared" si="1"/>
        <v>102.16621028229139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12654903</v>
      </c>
      <c r="E239" s="106">
        <f t="shared" si="43"/>
        <v>12929034.810000001</v>
      </c>
      <c r="F239" s="95">
        <f t="shared" si="1"/>
        <v>102.16621028229139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12654903</v>
      </c>
      <c r="E240" s="249">
        <v>12929034.810000001</v>
      </c>
      <c r="F240" s="95">
        <f t="shared" si="1"/>
        <v>102.16621028229139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349515</v>
      </c>
      <c r="E245" s="106">
        <f t="shared" si="45"/>
        <v>733564.27</v>
      </c>
      <c r="F245" s="95">
        <f t="shared" si="1"/>
        <v>209.88062601032863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349515</v>
      </c>
      <c r="E246" s="106">
        <f t="shared" si="46"/>
        <v>733564.27</v>
      </c>
      <c r="F246" s="95">
        <f t="shared" si="1"/>
        <v>209.88062601032863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349497</v>
      </c>
      <c r="E247" s="249">
        <v>733471.28</v>
      </c>
      <c r="F247" s="95">
        <f t="shared" si="1"/>
        <v>209.86482859652588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18</v>
      </c>
      <c r="E248" s="249">
        <v>92.99</v>
      </c>
      <c r="F248" s="95">
        <f t="shared" si="1"/>
        <v>516.61111111111109</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46563</v>
      </c>
      <c r="E255" s="249">
        <v>33846.44</v>
      </c>
      <c r="F255" s="95">
        <f t="shared" si="1"/>
        <v>72.689560380559683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60000</v>
      </c>
      <c r="E259" s="106">
        <f t="shared" si="49"/>
        <v>11087146.18</v>
      </c>
      <c r="F259" s="95" t="str">
        <f t="shared" si="1"/>
        <v>&gt;&gt;100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60000</v>
      </c>
      <c r="E260" s="250">
        <v>11087146.18</v>
      </c>
      <c r="F260" s="99" t="str">
        <f t="shared" si="1"/>
        <v>&gt;&gt;100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15745</v>
      </c>
      <c r="E264" s="249">
        <v>20809.599999999999</v>
      </c>
      <c r="F264" s="95">
        <f t="shared" si="50"/>
        <v>132.16640203239123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30818</v>
      </c>
      <c r="E265" s="249">
        <v>26809.84</v>
      </c>
      <c r="F265" s="95">
        <f t="shared" si="50"/>
        <v>86.994094360438694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48025</v>
      </c>
      <c r="E268" s="249">
        <v>35761.620000000003</v>
      </c>
      <c r="F268" s="95">
        <f t="shared" si="50"/>
        <v>74.464591358667363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14000</v>
      </c>
      <c r="E269" s="249">
        <v>12692.08</v>
      </c>
      <c r="F269" s="95">
        <f t="shared" si="50"/>
        <v>90.657714285714292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1650883</v>
      </c>
      <c r="E288" s="249">
        <v>1505362.95</v>
      </c>
      <c r="F288" s="95">
        <f t="shared" si="50"/>
        <v>91.185320219543115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3799</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41180</v>
      </c>
      <c r="E298" s="249">
        <v>64129.84</v>
      </c>
      <c r="F298" s="95">
        <f t="shared" si="50"/>
        <v>155.73054881010196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34" sqref="E134"/>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3"/>
      <c r="B1" s="294"/>
      <c r="C1" s="293"/>
      <c r="D1" s="295"/>
      <c r="E1" s="295"/>
      <c r="F1" s="296"/>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18555313</v>
      </c>
      <c r="E129" s="83">
        <f t="shared" si="26"/>
        <v>18988174.989999998</v>
      </c>
      <c r="F129" s="65">
        <f t="shared" si="1"/>
        <v>102.33281966194802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18555313</v>
      </c>
      <c r="E133" s="251">
        <v>18988174.989999998</v>
      </c>
      <c r="F133" s="65">
        <f t="shared" si="1"/>
        <v>102.33281966194802</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18555313</v>
      </c>
      <c r="E141" s="108">
        <f t="shared" si="28"/>
        <v>18988174.989999998</v>
      </c>
      <c r="F141" s="84">
        <f t="shared" si="1"/>
        <v>102.33281966194802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9" sqref="D2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172461.5</v>
      </c>
      <c r="E5" s="109">
        <f t="shared" si="0"/>
        <v>266.33</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172461.5</v>
      </c>
      <c r="E22" s="110">
        <f t="shared" si="3"/>
        <v>266.33</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172461.5</v>
      </c>
      <c r="E23" s="110">
        <f t="shared" si="4"/>
        <v>266.33</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2408.6</v>
      </c>
      <c r="E25" s="252">
        <v>266.33</v>
      </c>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v>170052.9</v>
      </c>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28" sqref="D28"/>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7">
        <v>1654681.81</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19290355.020000003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18316997.760000002</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8">
        <v>10623062.73</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8">
        <v>7592353.9800000004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8">
        <v>52345.05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8">
        <v>10532</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8">
        <v>38704</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8">
        <v>973357.26</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19439673.879999995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18462517.569999997</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8">
        <v>10586832.789999999</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8">
        <v>7784073.4000000004</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8">
        <v>52345.05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8">
        <v>10532</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8">
        <v>28734.33</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8">
        <v>977156.31</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1505362.9500000067</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1505362.95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8">
        <v>1505362.95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0.88671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7753</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3298</v>
      </c>
      <c r="B1" s="379"/>
      <c r="C1" s="379"/>
    </row>
    <row r="2" spans="1:17" ht="33" customHeight="1" x14ac:dyDescent="0.25">
      <c r="A2" s="380" t="s">
        <v>3299</v>
      </c>
      <c r="B2" s="381"/>
      <c r="C2" s="378"/>
      <c r="D2" s="4"/>
      <c r="E2" s="4"/>
      <c r="F2" s="4"/>
      <c r="G2" s="4"/>
      <c r="H2" s="4"/>
      <c r="I2" s="4"/>
      <c r="J2" s="4"/>
      <c r="K2" s="4"/>
      <c r="L2" s="4"/>
      <c r="M2" s="4"/>
      <c r="N2" s="4"/>
      <c r="O2" s="4"/>
      <c r="P2" s="4"/>
      <c r="Q2" s="4"/>
    </row>
    <row r="3" spans="1:17" ht="18.75" customHeight="1" x14ac:dyDescent="0.25">
      <c r="A3" s="42" t="s">
        <v>3300</v>
      </c>
      <c r="B3" s="382" t="s">
        <v>3301</v>
      </c>
      <c r="C3" s="378"/>
      <c r="D3" s="4"/>
      <c r="E3" s="4"/>
      <c r="F3" s="4"/>
      <c r="G3" s="4"/>
      <c r="H3" s="4"/>
      <c r="I3" s="4"/>
      <c r="J3" s="4"/>
      <c r="K3" s="4"/>
      <c r="L3" s="4"/>
      <c r="M3" s="4"/>
      <c r="N3" s="4"/>
      <c r="O3" s="4"/>
      <c r="P3" s="4"/>
      <c r="Q3" s="4"/>
    </row>
    <row r="4" spans="1:17" ht="37.5" hidden="1" customHeight="1" x14ac:dyDescent="0.25">
      <c r="A4" s="43" t="s">
        <v>3302</v>
      </c>
      <c r="B4" s="377" t="s">
        <v>3303</v>
      </c>
      <c r="C4" s="378"/>
      <c r="D4" s="4"/>
      <c r="E4" s="4"/>
      <c r="F4" s="4"/>
      <c r="G4" s="4"/>
      <c r="H4" s="4"/>
      <c r="I4" s="4"/>
      <c r="J4" s="4"/>
      <c r="K4" s="4"/>
      <c r="L4" s="4"/>
      <c r="M4" s="4"/>
      <c r="N4" s="4"/>
      <c r="O4" s="4"/>
      <c r="P4" s="4"/>
      <c r="Q4" s="4"/>
    </row>
    <row r="5" spans="1:17" ht="48" hidden="1" customHeight="1" x14ac:dyDescent="0.25">
      <c r="A5" s="43" t="s">
        <v>3302</v>
      </c>
      <c r="B5" s="377" t="s">
        <v>3304</v>
      </c>
      <c r="C5" s="378"/>
      <c r="D5" s="4"/>
      <c r="E5" s="4"/>
      <c r="F5" s="4"/>
      <c r="G5" s="4"/>
      <c r="H5" s="4"/>
      <c r="I5" s="4"/>
      <c r="J5" s="4"/>
      <c r="K5" s="4"/>
      <c r="L5" s="4"/>
      <c r="M5" s="4"/>
      <c r="N5" s="4"/>
      <c r="O5" s="4"/>
      <c r="P5" s="4"/>
      <c r="Q5" s="4"/>
    </row>
    <row r="6" spans="1:17" ht="59.25" hidden="1" customHeight="1" x14ac:dyDescent="0.25">
      <c r="A6" s="43" t="s">
        <v>3302</v>
      </c>
      <c r="B6" s="377" t="s">
        <v>3305</v>
      </c>
      <c r="C6" s="378"/>
      <c r="D6" s="4"/>
      <c r="E6" s="4"/>
      <c r="F6" s="4"/>
      <c r="G6" s="4"/>
      <c r="H6" s="4"/>
      <c r="I6" s="4"/>
      <c r="J6" s="4"/>
      <c r="K6" s="4"/>
      <c r="L6" s="4"/>
      <c r="M6" s="4"/>
      <c r="N6" s="4"/>
      <c r="O6" s="4"/>
      <c r="P6" s="4"/>
      <c r="Q6" s="4"/>
    </row>
    <row r="7" spans="1:17" ht="48" hidden="1" customHeight="1" x14ac:dyDescent="0.25">
      <c r="A7" s="43" t="s">
        <v>3306</v>
      </c>
      <c r="B7" s="377" t="s">
        <v>3307</v>
      </c>
      <c r="C7" s="378"/>
      <c r="D7" s="4"/>
      <c r="E7" s="4"/>
      <c r="F7" s="4"/>
      <c r="G7" s="4"/>
      <c r="H7" s="4"/>
      <c r="I7" s="4"/>
      <c r="J7" s="4"/>
      <c r="K7" s="4"/>
      <c r="L7" s="4"/>
      <c r="M7" s="4"/>
      <c r="N7" s="4"/>
      <c r="O7" s="4"/>
      <c r="P7" s="4"/>
      <c r="Q7" s="4"/>
    </row>
    <row r="8" spans="1:17" ht="41.25" hidden="1" customHeight="1" x14ac:dyDescent="0.25">
      <c r="A8" s="43" t="s">
        <v>3308</v>
      </c>
      <c r="B8" s="377" t="s">
        <v>3309</v>
      </c>
      <c r="C8" s="378"/>
      <c r="D8" s="4"/>
      <c r="E8" s="4"/>
      <c r="F8" s="4"/>
      <c r="G8" s="4"/>
      <c r="H8" s="4"/>
      <c r="I8" s="4"/>
      <c r="J8" s="4"/>
      <c r="K8" s="4"/>
      <c r="L8" s="4"/>
      <c r="M8" s="4"/>
      <c r="N8" s="4"/>
      <c r="O8" s="4"/>
      <c r="P8" s="4"/>
      <c r="Q8" s="4"/>
    </row>
    <row r="9" spans="1:17" ht="59.25" hidden="1" customHeight="1" x14ac:dyDescent="0.25">
      <c r="A9" s="43" t="s">
        <v>3310</v>
      </c>
      <c r="B9" s="377" t="s">
        <v>3311</v>
      </c>
      <c r="C9" s="378"/>
      <c r="D9" s="4"/>
      <c r="E9" s="4"/>
      <c r="F9" s="4"/>
      <c r="G9" s="4"/>
      <c r="H9" s="4"/>
      <c r="I9" s="4"/>
      <c r="J9" s="4"/>
      <c r="K9" s="4"/>
      <c r="L9" s="4"/>
      <c r="M9" s="4"/>
      <c r="N9" s="4"/>
      <c r="O9" s="4"/>
      <c r="P9" s="4"/>
      <c r="Q9" s="4"/>
    </row>
    <row r="10" spans="1:17" ht="61.5" hidden="1" customHeight="1" x14ac:dyDescent="0.25">
      <c r="A10" s="43" t="s">
        <v>3310</v>
      </c>
      <c r="B10" s="377" t="s">
        <v>3312</v>
      </c>
      <c r="C10" s="378"/>
      <c r="D10" s="4"/>
      <c r="E10" s="4"/>
      <c r="F10" s="4"/>
      <c r="G10" s="4"/>
      <c r="H10" s="4"/>
      <c r="I10" s="4"/>
      <c r="J10" s="4"/>
      <c r="K10" s="4"/>
      <c r="L10" s="4"/>
      <c r="M10" s="4"/>
      <c r="N10" s="4"/>
      <c r="O10" s="4"/>
      <c r="P10" s="4"/>
      <c r="Q10" s="4"/>
    </row>
    <row r="11" spans="1:17" ht="43.5" hidden="1" customHeight="1" x14ac:dyDescent="0.25">
      <c r="A11" s="43" t="s">
        <v>3310</v>
      </c>
      <c r="B11" s="377" t="s">
        <v>3313</v>
      </c>
      <c r="C11" s="378"/>
      <c r="D11" s="4"/>
      <c r="E11" s="4"/>
      <c r="F11" s="4"/>
      <c r="G11" s="4"/>
      <c r="H11" s="4"/>
      <c r="I11" s="4"/>
      <c r="J11" s="4"/>
      <c r="K11" s="4"/>
      <c r="L11" s="4"/>
      <c r="M11" s="4"/>
      <c r="N11" s="4"/>
      <c r="O11" s="4"/>
      <c r="P11" s="4"/>
      <c r="Q11" s="4"/>
    </row>
    <row r="12" spans="1:17" ht="27.75" hidden="1" customHeight="1" x14ac:dyDescent="0.25">
      <c r="A12" s="43" t="s">
        <v>3314</v>
      </c>
      <c r="B12" s="377" t="s">
        <v>3315</v>
      </c>
      <c r="C12" s="378"/>
      <c r="D12" s="4"/>
      <c r="E12" s="4"/>
      <c r="F12" s="4"/>
      <c r="G12" s="4"/>
      <c r="H12" s="4"/>
      <c r="I12" s="4"/>
      <c r="J12" s="4"/>
      <c r="K12" s="4"/>
      <c r="L12" s="4"/>
      <c r="M12" s="4"/>
      <c r="N12" s="4"/>
      <c r="O12" s="4"/>
      <c r="P12" s="4"/>
      <c r="Q12" s="4"/>
    </row>
    <row r="13" spans="1:17" ht="27.75" hidden="1" customHeight="1" x14ac:dyDescent="0.25">
      <c r="A13" s="43" t="s">
        <v>3316</v>
      </c>
      <c r="B13" s="377" t="s">
        <v>3317</v>
      </c>
      <c r="C13" s="378"/>
      <c r="D13" s="4"/>
      <c r="E13" s="4"/>
      <c r="F13" s="4"/>
      <c r="G13" s="4"/>
      <c r="H13" s="4"/>
      <c r="I13" s="4"/>
      <c r="J13" s="4"/>
      <c r="K13" s="4"/>
      <c r="L13" s="4"/>
      <c r="M13" s="4"/>
      <c r="N13" s="4"/>
      <c r="O13" s="4"/>
      <c r="P13" s="4"/>
      <c r="Q13" s="4"/>
    </row>
    <row r="14" spans="1:17" ht="45.75" hidden="1" customHeight="1" x14ac:dyDescent="0.25">
      <c r="A14" s="43" t="s">
        <v>3318</v>
      </c>
      <c r="B14" s="377" t="s">
        <v>3319</v>
      </c>
      <c r="C14" s="378"/>
      <c r="D14" s="4"/>
      <c r="E14" s="4"/>
      <c r="F14" s="4"/>
      <c r="G14" s="4"/>
      <c r="H14" s="4"/>
      <c r="I14" s="4"/>
      <c r="J14" s="4"/>
      <c r="K14" s="4"/>
      <c r="L14" s="4"/>
      <c r="M14" s="4"/>
      <c r="N14" s="4"/>
      <c r="O14" s="4"/>
      <c r="P14" s="4"/>
      <c r="Q14" s="4"/>
    </row>
    <row r="15" spans="1:17" ht="45.75" hidden="1" customHeight="1" x14ac:dyDescent="0.25">
      <c r="A15" s="43" t="s">
        <v>3320</v>
      </c>
      <c r="B15" s="377" t="s">
        <v>3321</v>
      </c>
      <c r="C15" s="378"/>
      <c r="D15" s="4"/>
      <c r="E15" s="4"/>
      <c r="F15" s="4"/>
      <c r="G15" s="4"/>
      <c r="H15" s="4"/>
      <c r="I15" s="4"/>
      <c r="J15" s="4"/>
      <c r="K15" s="4"/>
      <c r="L15" s="4"/>
      <c r="M15" s="4"/>
      <c r="N15" s="4"/>
      <c r="O15" s="4"/>
      <c r="P15" s="4"/>
      <c r="Q15" s="4"/>
    </row>
    <row r="16" spans="1:17" ht="51" hidden="1" customHeight="1" x14ac:dyDescent="0.25">
      <c r="A16" s="43" t="s">
        <v>3322</v>
      </c>
      <c r="B16" s="377" t="s">
        <v>3323</v>
      </c>
      <c r="C16" s="378"/>
      <c r="D16" s="4"/>
      <c r="E16" s="4"/>
      <c r="F16" s="4"/>
      <c r="G16" s="4"/>
      <c r="H16" s="4"/>
      <c r="I16" s="4"/>
      <c r="J16" s="4"/>
      <c r="K16" s="4"/>
      <c r="L16" s="4"/>
      <c r="M16" s="4"/>
      <c r="N16" s="4"/>
      <c r="O16" s="4"/>
      <c r="P16" s="4"/>
      <c r="Q16" s="4"/>
    </row>
    <row r="17" spans="1:17" ht="27.75" hidden="1" customHeight="1" x14ac:dyDescent="0.25">
      <c r="A17" s="43" t="s">
        <v>3324</v>
      </c>
      <c r="B17" s="377" t="s">
        <v>3325</v>
      </c>
      <c r="C17" s="378"/>
      <c r="D17" s="4"/>
      <c r="E17" s="4"/>
      <c r="F17" s="4"/>
      <c r="G17" s="4"/>
      <c r="H17" s="4"/>
      <c r="I17" s="4"/>
      <c r="J17" s="4"/>
      <c r="K17" s="4"/>
      <c r="L17" s="4"/>
      <c r="M17" s="4"/>
      <c r="N17" s="4"/>
      <c r="O17" s="4"/>
      <c r="P17" s="4"/>
      <c r="Q17" s="4"/>
    </row>
    <row r="18" spans="1:17" ht="27.75" hidden="1" customHeight="1" x14ac:dyDescent="0.25">
      <c r="A18" s="43" t="s">
        <v>3326</v>
      </c>
      <c r="B18" s="377" t="s">
        <v>3327</v>
      </c>
      <c r="C18" s="378"/>
      <c r="D18" s="4"/>
      <c r="E18" s="4"/>
      <c r="F18" s="4"/>
      <c r="G18" s="4"/>
      <c r="H18" s="4"/>
      <c r="I18" s="4"/>
      <c r="J18" s="4"/>
      <c r="K18" s="4"/>
      <c r="L18" s="4"/>
      <c r="M18" s="4"/>
      <c r="N18" s="4"/>
      <c r="O18" s="4"/>
      <c r="P18" s="4"/>
      <c r="Q18" s="4"/>
    </row>
    <row r="19" spans="1:17" ht="45" hidden="1" customHeight="1" x14ac:dyDescent="0.25">
      <c r="A19" s="43" t="s">
        <v>3326</v>
      </c>
      <c r="B19" s="377" t="s">
        <v>3328</v>
      </c>
      <c r="C19" s="378"/>
      <c r="D19" s="4"/>
      <c r="E19" s="4"/>
      <c r="F19" s="4"/>
      <c r="G19" s="4"/>
      <c r="H19" s="4"/>
      <c r="I19" s="4"/>
      <c r="J19" s="4"/>
      <c r="K19" s="4"/>
      <c r="L19" s="4"/>
      <c r="M19" s="4"/>
      <c r="N19" s="4"/>
      <c r="O19" s="4"/>
      <c r="P19" s="4"/>
      <c r="Q19" s="4"/>
    </row>
    <row r="20" spans="1:17" ht="45" hidden="1" customHeight="1" x14ac:dyDescent="0.25">
      <c r="A20" s="43" t="s">
        <v>3329</v>
      </c>
      <c r="B20" s="377" t="s">
        <v>3330</v>
      </c>
      <c r="C20" s="378"/>
      <c r="D20" s="4"/>
      <c r="E20" s="4"/>
      <c r="F20" s="4"/>
      <c r="G20" s="4"/>
      <c r="H20" s="4"/>
      <c r="I20" s="4"/>
      <c r="J20" s="4"/>
      <c r="K20" s="4"/>
      <c r="L20" s="4"/>
      <c r="M20" s="4"/>
      <c r="N20" s="4"/>
      <c r="O20" s="4"/>
      <c r="P20" s="4"/>
      <c r="Q20" s="4"/>
    </row>
    <row r="21" spans="1:17" ht="30" hidden="1" customHeight="1" x14ac:dyDescent="0.25">
      <c r="A21" s="43" t="s">
        <v>3331</v>
      </c>
      <c r="B21" s="377" t="s">
        <v>3332</v>
      </c>
      <c r="C21" s="378"/>
      <c r="D21" s="4"/>
      <c r="E21" s="4"/>
      <c r="F21" s="4"/>
      <c r="G21" s="4"/>
      <c r="H21" s="4"/>
      <c r="I21" s="4"/>
      <c r="J21" s="4"/>
      <c r="K21" s="4"/>
      <c r="L21" s="4"/>
      <c r="M21" s="4"/>
      <c r="N21" s="4"/>
      <c r="O21" s="4"/>
      <c r="P21" s="4"/>
      <c r="Q21" s="4"/>
    </row>
    <row r="22" spans="1:17" ht="30" hidden="1" customHeight="1" x14ac:dyDescent="0.25">
      <c r="A22" s="43" t="s">
        <v>3333</v>
      </c>
      <c r="B22" s="377" t="s">
        <v>3334</v>
      </c>
      <c r="C22" s="378"/>
      <c r="D22" s="4"/>
      <c r="E22" s="4"/>
      <c r="F22" s="4"/>
      <c r="G22" s="4"/>
      <c r="H22" s="4"/>
      <c r="I22" s="4"/>
      <c r="J22" s="4"/>
      <c r="K22" s="4"/>
      <c r="L22" s="4"/>
      <c r="M22" s="4"/>
      <c r="N22" s="4"/>
      <c r="O22" s="4"/>
      <c r="P22" s="4"/>
      <c r="Q22" s="4"/>
    </row>
    <row r="23" spans="1:17" ht="30" hidden="1" customHeight="1" x14ac:dyDescent="0.25">
      <c r="A23" s="43" t="s">
        <v>3335</v>
      </c>
      <c r="B23" s="377" t="s">
        <v>3336</v>
      </c>
      <c r="C23" s="378"/>
      <c r="D23" s="4"/>
      <c r="E23" s="4"/>
      <c r="F23" s="4"/>
      <c r="G23" s="4"/>
      <c r="H23" s="4"/>
      <c r="I23" s="4"/>
      <c r="J23" s="4"/>
      <c r="K23" s="4"/>
      <c r="L23" s="4"/>
      <c r="M23" s="4"/>
      <c r="N23" s="4"/>
      <c r="O23" s="4"/>
      <c r="P23" s="4"/>
      <c r="Q23" s="4"/>
    </row>
    <row r="24" spans="1:17" ht="30" hidden="1" customHeight="1" x14ac:dyDescent="0.25">
      <c r="A24" s="43" t="s">
        <v>3337</v>
      </c>
      <c r="B24" s="377" t="s">
        <v>3338</v>
      </c>
      <c r="C24" s="378"/>
      <c r="D24" s="4"/>
      <c r="E24" s="4"/>
      <c r="F24" s="4"/>
      <c r="G24" s="4"/>
      <c r="H24" s="4"/>
      <c r="I24" s="4"/>
      <c r="J24" s="4"/>
      <c r="K24" s="4"/>
      <c r="L24" s="4"/>
      <c r="M24" s="4"/>
      <c r="N24" s="4"/>
      <c r="O24" s="4"/>
      <c r="P24" s="4"/>
      <c r="Q24" s="4"/>
    </row>
    <row r="25" spans="1:17" ht="30" hidden="1" customHeight="1" x14ac:dyDescent="0.25">
      <c r="A25" s="43" t="s">
        <v>3339</v>
      </c>
      <c r="B25" s="377" t="s">
        <v>3340</v>
      </c>
      <c r="C25" s="378"/>
      <c r="D25" s="4"/>
      <c r="E25" s="4"/>
      <c r="F25" s="4"/>
      <c r="G25" s="4"/>
      <c r="H25" s="4"/>
      <c r="I25" s="4"/>
      <c r="J25" s="4"/>
      <c r="K25" s="4"/>
      <c r="L25" s="4"/>
      <c r="M25" s="4"/>
      <c r="N25" s="4"/>
      <c r="O25" s="4"/>
      <c r="P25" s="4"/>
      <c r="Q25" s="4"/>
    </row>
    <row r="26" spans="1:17" ht="30" hidden="1" customHeight="1" x14ac:dyDescent="0.25">
      <c r="A26" s="43" t="s">
        <v>3341</v>
      </c>
      <c r="B26" s="377" t="s">
        <v>3342</v>
      </c>
      <c r="C26" s="378"/>
      <c r="D26" s="4"/>
      <c r="E26" s="4"/>
      <c r="F26" s="4"/>
      <c r="G26" s="4"/>
      <c r="H26" s="4"/>
      <c r="I26" s="4"/>
      <c r="J26" s="4"/>
      <c r="K26" s="4"/>
      <c r="L26" s="4"/>
      <c r="M26" s="4"/>
      <c r="N26" s="4"/>
      <c r="O26" s="4"/>
      <c r="P26" s="4"/>
      <c r="Q26" s="4"/>
    </row>
    <row r="27" spans="1:17" ht="70.5" hidden="1" customHeight="1" x14ac:dyDescent="0.25">
      <c r="A27" s="43" t="s">
        <v>3343</v>
      </c>
      <c r="B27" s="377" t="s">
        <v>3344</v>
      </c>
      <c r="C27" s="378"/>
      <c r="D27" s="4"/>
      <c r="E27" s="4"/>
      <c r="F27" s="4"/>
      <c r="G27" s="4"/>
      <c r="H27" s="4"/>
      <c r="I27" s="4"/>
      <c r="J27" s="4"/>
      <c r="K27" s="4"/>
      <c r="L27" s="4"/>
      <c r="M27" s="4"/>
      <c r="N27" s="4"/>
      <c r="O27" s="4"/>
      <c r="P27" s="4"/>
      <c r="Q27" s="4"/>
    </row>
    <row r="28" spans="1:17" ht="48" hidden="1" customHeight="1" x14ac:dyDescent="0.25">
      <c r="A28" s="43" t="s">
        <v>3345</v>
      </c>
      <c r="B28" s="377" t="s">
        <v>3346</v>
      </c>
      <c r="C28" s="378"/>
      <c r="D28" s="4"/>
      <c r="E28" s="4"/>
      <c r="F28" s="4"/>
      <c r="G28" s="4"/>
      <c r="H28" s="4"/>
      <c r="I28" s="4"/>
      <c r="J28" s="4"/>
      <c r="K28" s="4"/>
      <c r="L28" s="4"/>
      <c r="M28" s="4"/>
      <c r="N28" s="4"/>
      <c r="O28" s="4"/>
      <c r="P28" s="4"/>
      <c r="Q28" s="4"/>
    </row>
    <row r="29" spans="1:17" ht="100.5" hidden="1" customHeight="1" x14ac:dyDescent="0.25">
      <c r="A29" s="43" t="s">
        <v>3347</v>
      </c>
      <c r="B29" s="377" t="s">
        <v>3348</v>
      </c>
      <c r="C29" s="378"/>
      <c r="D29" s="4"/>
      <c r="E29" s="4"/>
      <c r="F29" s="4"/>
      <c r="G29" s="4"/>
      <c r="H29" s="4"/>
      <c r="I29" s="4"/>
      <c r="J29" s="4"/>
      <c r="K29" s="4"/>
      <c r="L29" s="4"/>
      <c r="M29" s="4"/>
      <c r="N29" s="4"/>
      <c r="O29" s="4"/>
      <c r="P29" s="4"/>
      <c r="Q29" s="4"/>
    </row>
    <row r="30" spans="1:17" ht="45" hidden="1" customHeight="1" x14ac:dyDescent="0.25">
      <c r="A30" s="43" t="s">
        <v>3349</v>
      </c>
      <c r="B30" s="377" t="s">
        <v>3350</v>
      </c>
      <c r="C30" s="378"/>
      <c r="D30" s="4"/>
      <c r="E30" s="4"/>
      <c r="F30" s="4"/>
      <c r="G30" s="4"/>
      <c r="H30" s="4"/>
      <c r="I30" s="4"/>
      <c r="J30" s="4"/>
      <c r="K30" s="4"/>
      <c r="L30" s="4"/>
      <c r="M30" s="4"/>
      <c r="N30" s="4"/>
      <c r="O30" s="4"/>
      <c r="P30" s="4"/>
      <c r="Q30" s="4"/>
    </row>
    <row r="31" spans="1:17" ht="45" hidden="1" customHeight="1" x14ac:dyDescent="0.25">
      <c r="A31" s="43" t="s">
        <v>3351</v>
      </c>
      <c r="B31" s="377" t="s">
        <v>3352</v>
      </c>
      <c r="C31" s="378"/>
      <c r="D31" s="4"/>
      <c r="E31" s="4"/>
      <c r="F31" s="4"/>
      <c r="G31" s="4"/>
      <c r="H31" s="4"/>
      <c r="I31" s="4"/>
      <c r="J31" s="4"/>
      <c r="K31" s="4"/>
      <c r="L31" s="4"/>
      <c r="M31" s="4"/>
      <c r="N31" s="4"/>
      <c r="O31" s="4"/>
      <c r="P31" s="4"/>
      <c r="Q31" s="4"/>
    </row>
    <row r="32" spans="1:17" ht="45" hidden="1" customHeight="1" x14ac:dyDescent="0.25">
      <c r="A32" s="43" t="s">
        <v>3353</v>
      </c>
      <c r="B32" s="377" t="s">
        <v>3354</v>
      </c>
      <c r="C32" s="378"/>
      <c r="D32" s="4"/>
      <c r="E32" s="4"/>
      <c r="F32" s="4"/>
      <c r="G32" s="4"/>
      <c r="H32" s="4"/>
      <c r="I32" s="4"/>
      <c r="J32" s="4"/>
      <c r="K32" s="4"/>
      <c r="L32" s="4"/>
      <c r="M32" s="4"/>
      <c r="N32" s="4"/>
      <c r="O32" s="4"/>
      <c r="P32" s="4"/>
      <c r="Q32" s="4"/>
    </row>
    <row r="33" spans="1:17" ht="72" hidden="1" customHeight="1" x14ac:dyDescent="0.25">
      <c r="A33" s="43" t="s">
        <v>3355</v>
      </c>
      <c r="B33" s="377" t="s">
        <v>3356</v>
      </c>
      <c r="C33" s="378"/>
      <c r="D33" s="4"/>
      <c r="E33" s="4"/>
      <c r="F33" s="4"/>
      <c r="G33" s="4"/>
      <c r="H33" s="4"/>
      <c r="I33" s="4"/>
      <c r="J33" s="4"/>
      <c r="K33" s="4"/>
      <c r="L33" s="4"/>
      <c r="M33" s="4"/>
      <c r="N33" s="4"/>
      <c r="O33" s="4"/>
      <c r="P33" s="4"/>
      <c r="Q33" s="4"/>
    </row>
    <row r="34" spans="1:17" ht="79.5" hidden="1" customHeight="1" x14ac:dyDescent="0.25">
      <c r="A34" s="43" t="s">
        <v>3357</v>
      </c>
      <c r="B34" s="377" t="s">
        <v>3358</v>
      </c>
      <c r="C34" s="378"/>
      <c r="D34" s="4"/>
      <c r="E34" s="4"/>
      <c r="F34" s="4"/>
      <c r="G34" s="4"/>
      <c r="H34" s="4"/>
      <c r="I34" s="4"/>
      <c r="J34" s="4"/>
      <c r="K34" s="4"/>
      <c r="L34" s="4"/>
      <c r="M34" s="4"/>
      <c r="N34" s="4"/>
      <c r="O34" s="4"/>
      <c r="P34" s="4"/>
      <c r="Q34" s="4"/>
    </row>
    <row r="35" spans="1:17" ht="70.5" hidden="1" customHeight="1" x14ac:dyDescent="0.25">
      <c r="A35" s="43" t="s">
        <v>3359</v>
      </c>
      <c r="B35" s="377" t="s">
        <v>3360</v>
      </c>
      <c r="C35" s="378"/>
      <c r="D35" s="4"/>
      <c r="E35" s="4"/>
      <c r="F35" s="4"/>
      <c r="G35" s="4"/>
      <c r="H35" s="4"/>
      <c r="I35" s="4"/>
      <c r="J35" s="4"/>
      <c r="K35" s="4"/>
      <c r="L35" s="4"/>
      <c r="M35" s="4"/>
      <c r="N35" s="4"/>
      <c r="O35" s="4"/>
      <c r="P35" s="4"/>
      <c r="Q35" s="4"/>
    </row>
    <row r="36" spans="1:17" ht="45.75" hidden="1" customHeight="1" x14ac:dyDescent="0.25">
      <c r="A36" s="43" t="s">
        <v>3361</v>
      </c>
      <c r="B36" s="377" t="s">
        <v>3362</v>
      </c>
      <c r="C36" s="378"/>
      <c r="D36" s="4"/>
      <c r="E36" s="4"/>
      <c r="F36" s="4"/>
      <c r="G36" s="4"/>
      <c r="H36" s="4"/>
      <c r="I36" s="4"/>
      <c r="J36" s="4"/>
      <c r="K36" s="4"/>
      <c r="L36" s="4"/>
      <c r="M36" s="4"/>
      <c r="N36" s="4"/>
      <c r="O36" s="4"/>
      <c r="P36" s="4"/>
      <c r="Q36" s="4"/>
    </row>
    <row r="37" spans="1:17" ht="54.75" hidden="1" customHeight="1" x14ac:dyDescent="0.25">
      <c r="A37" s="43" t="s">
        <v>3363</v>
      </c>
      <c r="B37" s="377" t="s">
        <v>3364</v>
      </c>
      <c r="C37" s="378"/>
      <c r="D37" s="4"/>
      <c r="E37" s="4"/>
      <c r="F37" s="4"/>
      <c r="G37" s="4"/>
      <c r="H37" s="4"/>
      <c r="I37" s="4"/>
      <c r="J37" s="4"/>
      <c r="K37" s="4"/>
      <c r="L37" s="4"/>
      <c r="M37" s="4"/>
      <c r="N37" s="4"/>
      <c r="O37" s="4"/>
      <c r="P37" s="4"/>
      <c r="Q37" s="4"/>
    </row>
    <row r="38" spans="1:17" ht="37.5" hidden="1" customHeight="1" x14ac:dyDescent="0.25">
      <c r="A38" s="43" t="s">
        <v>3365</v>
      </c>
      <c r="B38" s="377" t="s">
        <v>3366</v>
      </c>
      <c r="C38" s="378"/>
      <c r="D38" s="4"/>
      <c r="E38" s="4"/>
      <c r="F38" s="4"/>
      <c r="G38" s="4"/>
      <c r="H38" s="4"/>
      <c r="I38" s="4"/>
      <c r="J38" s="4"/>
      <c r="K38" s="4"/>
      <c r="L38" s="4"/>
      <c r="M38" s="4"/>
      <c r="N38" s="4"/>
      <c r="O38" s="4"/>
      <c r="P38" s="4"/>
      <c r="Q38" s="4"/>
    </row>
    <row r="39" spans="1:17" ht="61.5" hidden="1" customHeight="1" x14ac:dyDescent="0.25">
      <c r="A39" s="43" t="s">
        <v>3367</v>
      </c>
      <c r="B39" s="377" t="s">
        <v>3368</v>
      </c>
      <c r="C39" s="378"/>
      <c r="D39" s="4"/>
      <c r="E39" s="4"/>
      <c r="F39" s="4"/>
      <c r="G39" s="4"/>
      <c r="H39" s="4"/>
      <c r="I39" s="4"/>
      <c r="J39" s="4"/>
      <c r="K39" s="4"/>
      <c r="L39" s="4"/>
      <c r="M39" s="4"/>
      <c r="N39" s="4"/>
      <c r="O39" s="4"/>
      <c r="P39" s="4"/>
      <c r="Q39" s="4"/>
    </row>
    <row r="40" spans="1:17" ht="53.25" hidden="1" customHeight="1" x14ac:dyDescent="0.25">
      <c r="A40" s="43" t="s">
        <v>3369</v>
      </c>
      <c r="B40" s="377" t="s">
        <v>3370</v>
      </c>
      <c r="C40" s="378"/>
      <c r="D40" s="4"/>
      <c r="E40" s="4"/>
      <c r="F40" s="4"/>
      <c r="G40" s="4"/>
      <c r="H40" s="4"/>
      <c r="I40" s="4"/>
      <c r="J40" s="4"/>
      <c r="K40" s="4"/>
      <c r="L40" s="4"/>
      <c r="M40" s="4"/>
      <c r="N40" s="4"/>
      <c r="O40" s="4"/>
      <c r="P40" s="4"/>
      <c r="Q40" s="4"/>
    </row>
    <row r="41" spans="1:17" ht="73.5" hidden="1" customHeight="1" x14ac:dyDescent="0.25">
      <c r="A41" s="43" t="s">
        <v>3371</v>
      </c>
      <c r="B41" s="377" t="s">
        <v>3372</v>
      </c>
      <c r="C41" s="378"/>
      <c r="D41" s="4"/>
      <c r="E41" s="4"/>
      <c r="F41" s="4"/>
      <c r="G41" s="4"/>
      <c r="H41" s="4"/>
      <c r="I41" s="4"/>
      <c r="J41" s="4"/>
      <c r="K41" s="4"/>
      <c r="L41" s="4"/>
      <c r="M41" s="4"/>
      <c r="N41" s="4"/>
      <c r="O41" s="4"/>
      <c r="P41" s="4"/>
      <c r="Q41" s="4"/>
    </row>
    <row r="42" spans="1:17" ht="57.75" hidden="1" customHeight="1" x14ac:dyDescent="0.25">
      <c r="A42" s="43" t="s">
        <v>3373</v>
      </c>
      <c r="B42" s="377" t="s">
        <v>3374</v>
      </c>
      <c r="C42" s="378"/>
      <c r="D42" s="4"/>
      <c r="E42" s="4"/>
      <c r="F42" s="4"/>
      <c r="G42" s="4"/>
      <c r="H42" s="4"/>
      <c r="I42" s="4"/>
      <c r="J42" s="4"/>
      <c r="K42" s="4"/>
      <c r="L42" s="4"/>
      <c r="M42" s="4"/>
      <c r="N42" s="4"/>
      <c r="O42" s="4"/>
      <c r="P42" s="4"/>
      <c r="Q42" s="4"/>
    </row>
    <row r="43" spans="1:17" ht="84" hidden="1" customHeight="1" x14ac:dyDescent="0.25">
      <c r="A43" s="43" t="s">
        <v>3375</v>
      </c>
      <c r="B43" s="377" t="s">
        <v>3376</v>
      </c>
      <c r="C43" s="378"/>
      <c r="D43" s="4"/>
      <c r="E43" s="4"/>
      <c r="F43" s="4"/>
      <c r="G43" s="4"/>
      <c r="H43" s="4"/>
      <c r="I43" s="4"/>
      <c r="J43" s="4"/>
      <c r="K43" s="4"/>
      <c r="L43" s="4"/>
      <c r="M43" s="4"/>
      <c r="N43" s="4"/>
      <c r="O43" s="4"/>
      <c r="P43" s="4"/>
      <c r="Q43" s="4"/>
    </row>
    <row r="44" spans="1:17" ht="48" hidden="1" customHeight="1" x14ac:dyDescent="0.25">
      <c r="A44" s="43" t="s">
        <v>3377</v>
      </c>
      <c r="B44" s="377" t="s">
        <v>3378</v>
      </c>
      <c r="C44" s="378"/>
      <c r="D44" s="4"/>
      <c r="E44" s="4"/>
      <c r="F44" s="4"/>
      <c r="G44" s="4"/>
      <c r="H44" s="4"/>
      <c r="I44" s="4"/>
      <c r="J44" s="4"/>
      <c r="K44" s="4"/>
      <c r="L44" s="4"/>
      <c r="M44" s="4"/>
      <c r="N44" s="4"/>
      <c r="O44" s="4"/>
      <c r="P44" s="4"/>
      <c r="Q44" s="4"/>
    </row>
    <row r="45" spans="1:17" ht="57" hidden="1" customHeight="1" x14ac:dyDescent="0.25">
      <c r="A45" s="43" t="s">
        <v>3379</v>
      </c>
      <c r="B45" s="377" t="s">
        <v>3380</v>
      </c>
      <c r="C45" s="378"/>
      <c r="D45" s="4"/>
      <c r="E45" s="4"/>
      <c r="F45" s="4"/>
      <c r="G45" s="4"/>
      <c r="H45" s="4"/>
      <c r="I45" s="4"/>
      <c r="J45" s="4"/>
      <c r="K45" s="4"/>
      <c r="L45" s="4"/>
      <c r="M45" s="4"/>
      <c r="N45" s="4"/>
      <c r="O45" s="4"/>
      <c r="P45" s="4"/>
      <c r="Q45" s="4"/>
    </row>
    <row r="46" spans="1:17" ht="73.5" hidden="1" customHeight="1" x14ac:dyDescent="0.25">
      <c r="A46" s="43" t="s">
        <v>3381</v>
      </c>
      <c r="B46" s="387" t="s">
        <v>3382</v>
      </c>
      <c r="C46" s="378"/>
      <c r="D46" s="41"/>
      <c r="E46" s="4"/>
      <c r="F46" s="4"/>
      <c r="G46" s="4"/>
      <c r="H46" s="4"/>
      <c r="I46" s="4"/>
      <c r="J46" s="4"/>
      <c r="K46" s="4"/>
      <c r="L46" s="4"/>
      <c r="M46" s="4"/>
      <c r="N46" s="4"/>
      <c r="O46" s="4"/>
      <c r="P46" s="4"/>
      <c r="Q46" s="4"/>
    </row>
    <row r="47" spans="1:17" ht="66" hidden="1" customHeight="1" x14ac:dyDescent="0.25">
      <c r="A47" s="48" t="s">
        <v>3383</v>
      </c>
      <c r="B47" s="388" t="s">
        <v>3384</v>
      </c>
      <c r="C47" s="388"/>
      <c r="D47" s="4"/>
      <c r="E47" s="4"/>
      <c r="F47" s="4"/>
      <c r="G47" s="4"/>
      <c r="H47" s="4"/>
      <c r="I47" s="4"/>
      <c r="J47" s="4"/>
      <c r="K47" s="4"/>
      <c r="L47" s="4"/>
      <c r="M47" s="4"/>
      <c r="N47" s="4"/>
      <c r="O47" s="4"/>
      <c r="P47" s="4"/>
      <c r="Q47" s="4"/>
    </row>
    <row r="48" spans="1:17" ht="123.75" customHeight="1" x14ac:dyDescent="0.25">
      <c r="A48" s="271" t="s">
        <v>3385</v>
      </c>
      <c r="B48" s="386" t="s">
        <v>3386</v>
      </c>
      <c r="C48" s="385"/>
      <c r="D48" s="4"/>
      <c r="E48" s="4"/>
      <c r="F48" s="4"/>
      <c r="G48" s="4"/>
      <c r="H48" s="4"/>
      <c r="I48" s="4"/>
      <c r="J48" s="4"/>
      <c r="K48" s="4"/>
      <c r="L48" s="4"/>
      <c r="M48" s="4"/>
      <c r="N48" s="4"/>
      <c r="O48" s="4"/>
      <c r="P48" s="4"/>
      <c r="Q48" s="4"/>
    </row>
    <row r="49" spans="1:17" ht="34.5" customHeight="1" x14ac:dyDescent="0.25">
      <c r="A49" s="271" t="s">
        <v>3387</v>
      </c>
      <c r="B49" s="384" t="s">
        <v>3388</v>
      </c>
      <c r="C49" s="385"/>
      <c r="D49" s="4"/>
      <c r="E49" s="4"/>
      <c r="F49" s="4"/>
      <c r="G49" s="4"/>
      <c r="H49" s="4"/>
      <c r="I49" s="4"/>
      <c r="J49" s="4"/>
      <c r="K49" s="4"/>
      <c r="L49" s="4"/>
      <c r="M49" s="4"/>
      <c r="N49" s="4"/>
      <c r="O49" s="4"/>
      <c r="P49" s="4"/>
      <c r="Q49" s="4"/>
    </row>
    <row r="50" spans="1:17" ht="34.5" customHeight="1" x14ac:dyDescent="0.25">
      <c r="A50" s="271" t="s">
        <v>3389</v>
      </c>
      <c r="B50" s="384" t="s">
        <v>3390</v>
      </c>
      <c r="C50" s="385"/>
      <c r="D50" s="4"/>
      <c r="E50" s="4"/>
      <c r="F50" s="4"/>
      <c r="G50" s="4"/>
      <c r="H50" s="4"/>
      <c r="I50" s="4"/>
      <c r="J50" s="4"/>
      <c r="K50" s="4"/>
      <c r="L50" s="4"/>
      <c r="M50" s="4"/>
      <c r="N50" s="4"/>
      <c r="O50" s="4"/>
      <c r="P50" s="4"/>
      <c r="Q50" s="4"/>
    </row>
    <row r="51" spans="1:17" ht="31.5" customHeight="1" x14ac:dyDescent="0.25">
      <c r="A51" s="313" t="s">
        <v>3391</v>
      </c>
      <c r="B51" s="383"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korisnik523</cp:lastModifiedBy>
  <cp:lastPrinted>2023-01-30T06:23:20Z</cp:lastPrinted>
  <dcterms:created xsi:type="dcterms:W3CDTF">2022-04-01T05:14:30Z</dcterms:created>
  <dcterms:modified xsi:type="dcterms:W3CDTF">2023-01-30T08:49:04Z</dcterms:modified>
</cp:coreProperties>
</file>