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3800" windowHeight="380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<sst xmlns="http://schemas.openxmlformats.org/spreadsheetml/2006/main" count="256" uniqueCount="221">
  <si>
    <t>RAČUN</t>
  </si>
  <si>
    <t>UTROŠAK</t>
  </si>
  <si>
    <t>Plaće</t>
  </si>
  <si>
    <t xml:space="preserve"> Plaće za prekovr.rad</t>
  </si>
  <si>
    <t>Plaće-uvjeti rada</t>
  </si>
  <si>
    <t>Nagrade</t>
  </si>
  <si>
    <t>Darovi</t>
  </si>
  <si>
    <t>Otpremnine</t>
  </si>
  <si>
    <t>Nakn.za smrt. sluč.,bol.</t>
  </si>
  <si>
    <t>Regres za god.odmor</t>
  </si>
  <si>
    <t>Ostali rashodi za zaposl.</t>
  </si>
  <si>
    <t>Doprin.za zdrav.osigur.</t>
  </si>
  <si>
    <t>Dopr.z.o.zašt.zdr.na radu</t>
  </si>
  <si>
    <t>Dnevnice-sl.put u zemlji</t>
  </si>
  <si>
    <t>Dnevnice-sl.put inozem.</t>
  </si>
  <si>
    <t>Nakn.za smj. služ. putov.</t>
  </si>
  <si>
    <t>Nakn.za prij.služ.putov.</t>
  </si>
  <si>
    <t>Ost.rash.služb.put.</t>
  </si>
  <si>
    <t>Nakn.za prijevoz djel.</t>
  </si>
  <si>
    <t>Seminari, savjetovanja</t>
  </si>
  <si>
    <t>Tečajevi i str.ispiti</t>
  </si>
  <si>
    <t>Uredski materijal</t>
  </si>
  <si>
    <t>Literatura</t>
  </si>
  <si>
    <t>Materijal za čišćenje</t>
  </si>
  <si>
    <t>Materijal za osobn.hig.</t>
  </si>
  <si>
    <t>Ost .materijal</t>
  </si>
  <si>
    <t>Namirnice</t>
  </si>
  <si>
    <t>Mat.za.zdr.zaš.i okup.</t>
  </si>
  <si>
    <t>Električna energija</t>
  </si>
  <si>
    <t>Grijanje</t>
  </si>
  <si>
    <t>Plin</t>
  </si>
  <si>
    <t>Benzin</t>
  </si>
  <si>
    <t>Materijal za zgradu</t>
  </si>
  <si>
    <t>Materijal za opremu</t>
  </si>
  <si>
    <t>Materijal za vozila</t>
  </si>
  <si>
    <t>Ostali materijal</t>
  </si>
  <si>
    <t>Sitni inventar</t>
  </si>
  <si>
    <t>Auto gume</t>
  </si>
  <si>
    <t>Rad. i zašt.odjeća i obuća</t>
  </si>
  <si>
    <t>Usluge telefona</t>
  </si>
  <si>
    <t>Usluge interneta</t>
  </si>
  <si>
    <t>Poštarina</t>
  </si>
  <si>
    <t>Taksi prijevoz</t>
  </si>
  <si>
    <t>Usl.održav.zgrade</t>
  </si>
  <si>
    <t>Usl.održav.opreme</t>
  </si>
  <si>
    <t>Usl.održav.vozila</t>
  </si>
  <si>
    <t>Ostale usluge održavanja</t>
  </si>
  <si>
    <t>Usluge promidž.i inform.</t>
  </si>
  <si>
    <t>Opskrba vodom</t>
  </si>
  <si>
    <t>Odvoz smeća</t>
  </si>
  <si>
    <t>Deratiz.i dezinsekcija</t>
  </si>
  <si>
    <t>Dimnjačarske usluge</t>
  </si>
  <si>
    <t>Ostale komunalne usluge</t>
  </si>
  <si>
    <t>Obav.pregledi zaposlen.</t>
  </si>
  <si>
    <t>Ostale zdravstv.usluge</t>
  </si>
  <si>
    <t>Ostale intelek.usluge</t>
  </si>
  <si>
    <t>Usl. ažurir.računal.baza</t>
  </si>
  <si>
    <t>Usl. razvoja softvera</t>
  </si>
  <si>
    <t>Ostale račun.usluge</t>
  </si>
  <si>
    <t>Grafičke i tiskarske usl.</t>
  </si>
  <si>
    <t>Film i izrada fotog.</t>
  </si>
  <si>
    <t>Uređenje prostora</t>
  </si>
  <si>
    <t>Usl.pri registrac.vozila</t>
  </si>
  <si>
    <t>Usl.čišćenja i pranja</t>
  </si>
  <si>
    <t>Ostale nespom.usluge</t>
  </si>
  <si>
    <t>Nakn.član.predst.tijela</t>
  </si>
  <si>
    <t>Premije osig.vozila</t>
  </si>
  <si>
    <t>Premije osig.imovine</t>
  </si>
  <si>
    <t>Premije osig.zaposlenih</t>
  </si>
  <si>
    <t>Reprezentacija</t>
  </si>
  <si>
    <t>Javnobilježničke prist.</t>
  </si>
  <si>
    <t>Novč.nakn.za nezapoš.in</t>
  </si>
  <si>
    <t>Ostale pristojbe</t>
  </si>
  <si>
    <t>Ostali nesp.rash.poslov.</t>
  </si>
  <si>
    <t>Usluge plat.prometa</t>
  </si>
  <si>
    <t>Zat.kamate na doprinose</t>
  </si>
  <si>
    <t>Džeparac</t>
  </si>
  <si>
    <t>Računalna oprema</t>
  </si>
  <si>
    <t>Ost.opr.za održav. i zašt.</t>
  </si>
  <si>
    <t>Medicinska oprema</t>
  </si>
  <si>
    <t>Strojevi</t>
  </si>
  <si>
    <t>Ostala oprema</t>
  </si>
  <si>
    <t>NAZIV</t>
  </si>
  <si>
    <t>Osijek,</t>
  </si>
  <si>
    <t>Sudske pristojbe</t>
  </si>
  <si>
    <t>Usluge banaka</t>
  </si>
  <si>
    <t>Ostala nemater.imovina</t>
  </si>
  <si>
    <t>Uredski namještaj</t>
  </si>
  <si>
    <t>Radio i TV prijemnici</t>
  </si>
  <si>
    <t>Ostala uredska oprema</t>
  </si>
  <si>
    <t>Plaće za redovan rad</t>
  </si>
  <si>
    <t>Plaće za prekovr.rad</t>
  </si>
  <si>
    <t>Plaće za posebne uvjete</t>
  </si>
  <si>
    <t>Doprinosi za obv.ZO</t>
  </si>
  <si>
    <t>Doprin.za sl.nezaposlen.</t>
  </si>
  <si>
    <t>Plan - utrošak</t>
  </si>
  <si>
    <t>Nakn.troš.-izv.rad.odn.</t>
  </si>
  <si>
    <t>Trošk.sudskih post.</t>
  </si>
  <si>
    <t>Nakn.troš.os.izv.rad.odn.</t>
  </si>
  <si>
    <t>Službena putovanja</t>
  </si>
  <si>
    <t>Stručno usavršavanje</t>
  </si>
  <si>
    <t>Uredski m.i ost.mat.ras.</t>
  </si>
  <si>
    <t>Materijal i sirovine</t>
  </si>
  <si>
    <t>Energija</t>
  </si>
  <si>
    <t>Mater.za održavanje</t>
  </si>
  <si>
    <t>Sitni inv.i autogume</t>
  </si>
  <si>
    <t>Služb.i radna odjeća</t>
  </si>
  <si>
    <t>Usl.telef.pošte i prijev.</t>
  </si>
  <si>
    <t>Usluge tek.i inv.održ.</t>
  </si>
  <si>
    <t>Usluge prom.i inform.</t>
  </si>
  <si>
    <t>Komunalne usluge</t>
  </si>
  <si>
    <t>Zdravstv. i veter. usluge</t>
  </si>
  <si>
    <t>Intelekt.i osob.usluge</t>
  </si>
  <si>
    <t>Računalne usluge</t>
  </si>
  <si>
    <t xml:space="preserve">Ostale usluge </t>
  </si>
  <si>
    <t>Nakn.za rad.pred.tijela</t>
  </si>
  <si>
    <t>Premije osiguranja</t>
  </si>
  <si>
    <t>Pristojbe i naknade</t>
  </si>
  <si>
    <t>Troškovi sud.postupaka</t>
  </si>
  <si>
    <t>Bank.usl.i platni promet</t>
  </si>
  <si>
    <t>Zatezne kamate</t>
  </si>
  <si>
    <t>Nakn.građanima u novcu</t>
  </si>
  <si>
    <t>Troškovi služb.puta</t>
  </si>
  <si>
    <t>Uredska opr.i namještaj</t>
  </si>
  <si>
    <t>Komunikac.oprema</t>
  </si>
  <si>
    <t>Opr.za održav.i zaštitu</t>
  </si>
  <si>
    <t>Dodat.ulaganja na zgradi</t>
  </si>
  <si>
    <t>Tekuće pomoći od EU</t>
  </si>
  <si>
    <t>Tekuće pom. od izvanpr. korisnika</t>
  </si>
  <si>
    <t>Tek.pomoći od izvanpr. Korisnika</t>
  </si>
  <si>
    <t>Kamate na sred.po viđenju</t>
  </si>
  <si>
    <t>Sufinanciranje cijene usluge</t>
  </si>
  <si>
    <t>Ostali nespomenuti prihodi</t>
  </si>
  <si>
    <t>Ostali nespom.prihodi</t>
  </si>
  <si>
    <t>Prih. od iznajm. prostora</t>
  </si>
  <si>
    <t>Prihodi od pruž.usluga</t>
  </si>
  <si>
    <t>Prih. za financiranje rashoda poslovanja</t>
  </si>
  <si>
    <t>Prihodi za nabavu nefin. Imovine</t>
  </si>
  <si>
    <t>Prih.iz nadl.pror.za financ.nabave nef.imovine</t>
  </si>
  <si>
    <t>UKUPNI PRIHODI</t>
  </si>
  <si>
    <t>Tekuće pomoći od HZZ-a</t>
  </si>
  <si>
    <t>UKUPNO II (32+34+37)</t>
  </si>
  <si>
    <t>Usl.odvjet.i prav.savjetn.</t>
  </si>
  <si>
    <t>Kapitalne donacije</t>
  </si>
  <si>
    <t>Prih.iz nadl.pror.za financ.rash.poslovanja</t>
  </si>
  <si>
    <t>PLAN</t>
  </si>
  <si>
    <t xml:space="preserve">PLAN </t>
  </si>
  <si>
    <t>PLAN-ZADNJI REBALANS</t>
  </si>
  <si>
    <t>Kapitalne pomoći od izvanpr.korisnika</t>
  </si>
  <si>
    <t>OSTVARENJE</t>
  </si>
  <si>
    <t>Plan - ostvarenje</t>
  </si>
  <si>
    <t>PLAN - OSTVARENJE</t>
  </si>
  <si>
    <t>Šef računovodstva</t>
  </si>
  <si>
    <t>Anđela Androš,ecc.</t>
  </si>
  <si>
    <t xml:space="preserve">                        </t>
  </si>
  <si>
    <t>I RASHODI ZA ZAPOSLENE</t>
  </si>
  <si>
    <t>II MATERIJALNI RASHODI</t>
  </si>
  <si>
    <r>
      <t>III</t>
    </r>
    <r>
      <rPr>
        <b/>
        <sz val="12"/>
        <color indexed="8"/>
        <rFont val="Calibri"/>
        <family val="1"/>
      </rPr>
      <t xml:space="preserve"> </t>
    </r>
    <r>
      <rPr>
        <b/>
        <sz val="11"/>
        <color indexed="8"/>
        <rFont val="Calibri"/>
        <family val="1"/>
      </rPr>
      <t>NEFINANCIJSKA IMOVINA</t>
    </r>
  </si>
  <si>
    <t>Višak prihoda</t>
  </si>
  <si>
    <t>Tekuće donacije od fizičkih osoba</t>
  </si>
  <si>
    <t>Višak prihoda od nefinancijske imovine</t>
  </si>
  <si>
    <t>Kapitalne pomoći od EU</t>
  </si>
  <si>
    <t>Financijski rashodi</t>
  </si>
  <si>
    <t>Zakupnine i najamnine</t>
  </si>
  <si>
    <t>Ostale zakupnine i najamnine</t>
  </si>
  <si>
    <t>Nematerijalna proizvedena imovina</t>
  </si>
  <si>
    <t>Ostala nematerijalna imovina</t>
  </si>
  <si>
    <t>Višak prihoda poslovanja</t>
  </si>
  <si>
    <t>UKUPNO RASHODI  3+4</t>
  </si>
  <si>
    <t>PRIHODI POSLOVANJA</t>
  </si>
  <si>
    <t>Pomoći od subj. unutar općeg pror</t>
  </si>
  <si>
    <t>Pomoć od međunarod. Inst. I tijela EU</t>
  </si>
  <si>
    <t>Pomoći od izvanpror. Korisnika</t>
  </si>
  <si>
    <t>Prihodi od imovine</t>
  </si>
  <si>
    <t>Prihodi od financijske imovine</t>
  </si>
  <si>
    <t>Prihodi od pozitivnih teč.razlika</t>
  </si>
  <si>
    <t>Prihodi od admin. pristojbi i po pos. prop.</t>
  </si>
  <si>
    <t>Prihodi po posebnim propisima</t>
  </si>
  <si>
    <t>Ostali prihodi</t>
  </si>
  <si>
    <t>Vlastiti prihodi</t>
  </si>
  <si>
    <t>Donacije izvan općeg proračuna</t>
  </si>
  <si>
    <t>Prihodi iz proračuna</t>
  </si>
  <si>
    <t>Prihodi iz proračuna za fin. red. djelatnosti</t>
  </si>
  <si>
    <t>Prihodi od prodaje nefin. Imovine</t>
  </si>
  <si>
    <t>Prih. od prodaje neproizv. Dugotr. Imovine</t>
  </si>
  <si>
    <t>Prihodi od prodaje materijalne imovine</t>
  </si>
  <si>
    <t>Zemljište</t>
  </si>
  <si>
    <t>Građevinsko zemljište</t>
  </si>
  <si>
    <t>Prihodi od prodaje proizv. mat. imovine</t>
  </si>
  <si>
    <t>Prihodi od prodaje postrojenja i opreme</t>
  </si>
  <si>
    <t>Uređaji, strojevi i oprema za ostale namjene</t>
  </si>
  <si>
    <t>Prihodi od prodaje opreme</t>
  </si>
  <si>
    <t>RASHODI POSLOVANJA</t>
  </si>
  <si>
    <t>Naknade troškova zaposlenicima</t>
  </si>
  <si>
    <t>Plaće za zaposlene</t>
  </si>
  <si>
    <t>Ostali rashodi za zaposlene</t>
  </si>
  <si>
    <t>Doprinosi na plaće</t>
  </si>
  <si>
    <t>Rashodi za materijal i energiju</t>
  </si>
  <si>
    <t>Rashodi za usluge</t>
  </si>
  <si>
    <t>Ostali nespomenuti rashodi poslovanja</t>
  </si>
  <si>
    <t>Ostali financijski rashodi</t>
  </si>
  <si>
    <t>Naknade građanima i kuć. na temelju osig i dr. nak.</t>
  </si>
  <si>
    <t>Ostale naknade građanima i kuć. Iz proračuna</t>
  </si>
  <si>
    <t>RASHODI ZA NABAVU NEFIN. IMOVINE</t>
  </si>
  <si>
    <t>Nematerijalna imovina</t>
  </si>
  <si>
    <t>Rashodi za nab. neproiz. dugotrajne imovine</t>
  </si>
  <si>
    <t>Rashodi za nabavu proizvedene dug imovine</t>
  </si>
  <si>
    <t>Postrojenja i oprema</t>
  </si>
  <si>
    <t>Rashodi za dodat. ulag. na nefinanc. imovini</t>
  </si>
  <si>
    <t>Dodatna ulaganja na građ. Objektima</t>
  </si>
  <si>
    <t>Materijalni rashodi</t>
  </si>
  <si>
    <t>DOM ZA STARIJE I NEMOĆNE OSOBE</t>
  </si>
  <si>
    <t>OSIJEK</t>
  </si>
  <si>
    <t>Oprema za grijanje i hlađ.</t>
  </si>
  <si>
    <t>Ugovori o djelu</t>
  </si>
  <si>
    <t>Doprinos MIO na plaću</t>
  </si>
  <si>
    <t>Doprinosi za mirovinsko osiguranje</t>
  </si>
  <si>
    <t>Negativne tečajne razlike</t>
  </si>
  <si>
    <t>Razlika-neutrošena sredstva</t>
  </si>
  <si>
    <t>2019. GODINA/ SIJEČANJ-LIPANJ</t>
  </si>
  <si>
    <t>10.srpnja 2019.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</si>
</sst>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[$-41A]d\.\ mmmm\ yyyy\."/>
    <numFmt numFmtId="171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1"/>
    </font>
    <font>
      <b/>
      <sz val="11"/>
      <color indexed="8"/>
      <name val="Calibri"/>
      <family val="1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Franklin Gothic Medium"/>
      <family val="2"/>
    </font>
    <font>
      <sz val="10"/>
      <color indexed="8"/>
      <name val="Times New Roman"/>
      <family val="1"/>
    </font>
    <font>
      <sz val="10"/>
      <color indexed="8"/>
      <name val="Century"/>
      <family val="1"/>
    </font>
    <font>
      <b/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Franklin Gothic Medium"/>
      <family val="2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Century"/>
      <family val="1"/>
    </font>
    <font>
      <b/>
      <sz val="14"/>
      <color indexed="8"/>
      <name val="Franklin Gothic Medium"/>
      <family val="2"/>
    </font>
    <font>
      <b/>
      <sz val="12"/>
      <color indexed="8"/>
      <name val="Georgia"/>
      <family val="1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Franklin Gothic Medium"/>
      <family val="2"/>
    </font>
    <font>
      <sz val="10"/>
      <color theme="1"/>
      <name val="Times New Roman"/>
      <family val="1"/>
    </font>
    <font>
      <sz val="10"/>
      <color theme="1"/>
      <name val="Century"/>
      <family val="1"/>
    </font>
    <font>
      <b/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Franklin Gothic Medium"/>
      <family val="2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Century"/>
      <family val="1"/>
    </font>
    <font>
      <b/>
      <sz val="14"/>
      <color theme="1"/>
      <name val="Franklin Gothic Medium"/>
      <family val="2"/>
    </font>
    <font>
      <b/>
      <sz val="12"/>
      <color theme="1"/>
      <name val="Georg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49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vertical="center" wrapText="1"/>
    </xf>
    <xf numFmtId="0" fontId="55" fillId="0" borderId="12" xfId="0" applyFont="1" applyBorder="1" applyAlignment="1">
      <alignment horizontal="justify" vertical="center" wrapText="1"/>
    </xf>
    <xf numFmtId="0" fontId="54" fillId="0" borderId="12" xfId="0" applyFont="1" applyBorder="1" applyAlignment="1">
      <alignment horizontal="justify" vertical="center" wrapText="1"/>
    </xf>
    <xf numFmtId="0" fontId="56" fillId="0" borderId="12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3" fontId="54" fillId="0" borderId="12" xfId="0" applyNumberFormat="1" applyFont="1" applyFill="1" applyBorder="1" applyAlignment="1">
      <alignment horizontal="right" vertical="center" wrapText="1"/>
    </xf>
    <xf numFmtId="4" fontId="54" fillId="0" borderId="12" xfId="0" applyNumberFormat="1" applyFont="1" applyFill="1" applyBorder="1" applyAlignment="1">
      <alignment horizontal="right" vertical="center" wrapText="1"/>
    </xf>
    <xf numFmtId="0" fontId="54" fillId="0" borderId="12" xfId="0" applyFont="1" applyBorder="1" applyAlignment="1">
      <alignment horizontal="left" vertical="center" wrapText="1"/>
    </xf>
    <xf numFmtId="0" fontId="57" fillId="0" borderId="0" xfId="0" applyFont="1" applyAlignment="1">
      <alignment/>
    </xf>
    <xf numFmtId="0" fontId="54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 wrapText="1"/>
    </xf>
    <xf numFmtId="0" fontId="56" fillId="0" borderId="14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4" fontId="49" fillId="0" borderId="0" xfId="0" applyNumberFormat="1" applyFont="1" applyFill="1" applyBorder="1" applyAlignment="1">
      <alignment vertical="center"/>
    </xf>
    <xf numFmtId="4" fontId="49" fillId="0" borderId="1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53" fillId="0" borderId="11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3" fontId="57" fillId="0" borderId="0" xfId="0" applyNumberFormat="1" applyFont="1" applyAlignment="1">
      <alignment horizontal="left"/>
    </xf>
    <xf numFmtId="3" fontId="0" fillId="0" borderId="0" xfId="0" applyNumberFormat="1" applyFont="1" applyFill="1" applyAlignment="1">
      <alignment/>
    </xf>
    <xf numFmtId="0" fontId="54" fillId="0" borderId="12" xfId="0" applyFont="1" applyFill="1" applyBorder="1" applyAlignment="1">
      <alignment vertical="center" wrapText="1"/>
    </xf>
    <xf numFmtId="0" fontId="49" fillId="0" borderId="15" xfId="0" applyFont="1" applyBorder="1" applyAlignment="1">
      <alignment/>
    </xf>
    <xf numFmtId="0" fontId="58" fillId="0" borderId="11" xfId="0" applyFont="1" applyBorder="1" applyAlignment="1">
      <alignment horizontal="center" vertical="center" wrapText="1"/>
    </xf>
    <xf numFmtId="0" fontId="56" fillId="0" borderId="15" xfId="0" applyFont="1" applyBorder="1" applyAlignment="1">
      <alignment vertical="center" wrapText="1"/>
    </xf>
    <xf numFmtId="14" fontId="49" fillId="0" borderId="16" xfId="0" applyNumberFormat="1" applyFont="1" applyBorder="1" applyAlignment="1">
      <alignment horizontal="center"/>
    </xf>
    <xf numFmtId="0" fontId="54" fillId="0" borderId="0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7" xfId="0" applyFont="1" applyBorder="1" applyAlignment="1">
      <alignment horizontal="left" vertical="center" wrapText="1"/>
    </xf>
    <xf numFmtId="0" fontId="56" fillId="0" borderId="17" xfId="0" applyFont="1" applyBorder="1" applyAlignment="1">
      <alignment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8" xfId="0" applyFont="1" applyBorder="1" applyAlignment="1">
      <alignment horizontal="left" vertical="center"/>
    </xf>
    <xf numFmtId="0" fontId="52" fillId="0" borderId="15" xfId="0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3" fontId="59" fillId="0" borderId="11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4" fontId="59" fillId="0" borderId="11" xfId="0" applyNumberFormat="1" applyFont="1" applyFill="1" applyBorder="1" applyAlignment="1">
      <alignment horizontal="center" vertical="center" wrapText="1"/>
    </xf>
    <xf numFmtId="3" fontId="54" fillId="0" borderId="11" xfId="0" applyNumberFormat="1" applyFont="1" applyFill="1" applyBorder="1" applyAlignment="1">
      <alignment horizontal="right" vertical="center" wrapText="1"/>
    </xf>
    <xf numFmtId="4" fontId="54" fillId="0" borderId="11" xfId="0" applyNumberFormat="1" applyFont="1" applyFill="1" applyBorder="1" applyAlignment="1">
      <alignment horizontal="right" vertical="center" wrapText="1"/>
    </xf>
    <xf numFmtId="0" fontId="54" fillId="0" borderId="11" xfId="0" applyFont="1" applyFill="1" applyBorder="1" applyAlignment="1">
      <alignment vertical="center" wrapText="1"/>
    </xf>
    <xf numFmtId="4" fontId="54" fillId="0" borderId="14" xfId="0" applyNumberFormat="1" applyFont="1" applyFill="1" applyBorder="1" applyAlignment="1">
      <alignment vertical="center" wrapText="1"/>
    </xf>
    <xf numFmtId="4" fontId="54" fillId="0" borderId="11" xfId="0" applyNumberFormat="1" applyFont="1" applyFill="1" applyBorder="1" applyAlignment="1">
      <alignment vertical="center" wrapText="1"/>
    </xf>
    <xf numFmtId="4" fontId="54" fillId="0" borderId="10" xfId="0" applyNumberFormat="1" applyFont="1" applyFill="1" applyBorder="1" applyAlignment="1">
      <alignment vertical="center" wrapText="1"/>
    </xf>
    <xf numFmtId="3" fontId="60" fillId="0" borderId="12" xfId="0" applyNumberFormat="1" applyFont="1" applyFill="1" applyBorder="1" applyAlignment="1">
      <alignment horizontal="right" vertical="center" wrapText="1"/>
    </xf>
    <xf numFmtId="0" fontId="57" fillId="0" borderId="0" xfId="0" applyFont="1" applyFill="1" applyAlignment="1">
      <alignment/>
    </xf>
    <xf numFmtId="1" fontId="60" fillId="0" borderId="12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/>
    </xf>
    <xf numFmtId="3" fontId="54" fillId="0" borderId="10" xfId="0" applyNumberFormat="1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/>
    </xf>
    <xf numFmtId="0" fontId="54" fillId="0" borderId="19" xfId="0" applyFont="1" applyBorder="1" applyAlignment="1">
      <alignment horizontal="left" vertical="center" wrapText="1"/>
    </xf>
    <xf numFmtId="3" fontId="0" fillId="0" borderId="20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52" fillId="0" borderId="15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9" fillId="0" borderId="2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9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0" fontId="49" fillId="0" borderId="2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49" fillId="0" borderId="21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56" fillId="0" borderId="15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54" fillId="0" borderId="21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56" fillId="0" borderId="22" xfId="0" applyFont="1" applyBorder="1" applyAlignment="1">
      <alignment vertical="center" wrapText="1"/>
    </xf>
    <xf numFmtId="0" fontId="0" fillId="0" borderId="23" xfId="0" applyFont="1" applyFill="1" applyBorder="1" applyAlignment="1">
      <alignment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 wrapText="1"/>
    </xf>
    <xf numFmtId="0" fontId="61" fillId="0" borderId="2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22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left" vertical="center"/>
    </xf>
    <xf numFmtId="0" fontId="63" fillId="0" borderId="12" xfId="0" applyFont="1" applyBorder="1" applyAlignment="1">
      <alignment horizontal="justify" vertical="center" wrapText="1"/>
    </xf>
    <xf numFmtId="0" fontId="56" fillId="0" borderId="12" xfId="0" applyFont="1" applyBorder="1" applyAlignment="1">
      <alignment horizontal="justify" vertical="center" wrapText="1"/>
    </xf>
    <xf numFmtId="0" fontId="62" fillId="0" borderId="12" xfId="0" applyFont="1" applyBorder="1" applyAlignment="1">
      <alignment horizontal="left" vertical="center"/>
    </xf>
    <xf numFmtId="0" fontId="62" fillId="0" borderId="12" xfId="0" applyFont="1" applyBorder="1" applyAlignment="1">
      <alignment horizontal="left" vertical="center" wrapText="1"/>
    </xf>
    <xf numFmtId="0" fontId="49" fillId="0" borderId="14" xfId="0" applyFont="1" applyBorder="1" applyAlignment="1">
      <alignment/>
    </xf>
    <xf numFmtId="0" fontId="49" fillId="0" borderId="21" xfId="0" applyFont="1" applyBorder="1" applyAlignment="1">
      <alignment horizontal="left"/>
    </xf>
    <xf numFmtId="0" fontId="56" fillId="0" borderId="15" xfId="0" applyFont="1" applyBorder="1" applyAlignment="1">
      <alignment vertical="center"/>
    </xf>
    <xf numFmtId="0" fontId="56" fillId="0" borderId="11" xfId="0" applyFont="1" applyBorder="1" applyAlignment="1">
      <alignment vertical="center" wrapText="1"/>
    </xf>
    <xf numFmtId="0" fontId="52" fillId="0" borderId="21" xfId="0" applyFont="1" applyBorder="1" applyAlignment="1">
      <alignment horizontal="left" vertical="center"/>
    </xf>
    <xf numFmtId="0" fontId="52" fillId="0" borderId="12" xfId="0" applyFont="1" applyBorder="1" applyAlignment="1">
      <alignment horizontal="center" vertical="center"/>
    </xf>
    <xf numFmtId="3" fontId="49" fillId="33" borderId="12" xfId="0" applyNumberFormat="1" applyFont="1" applyFill="1" applyBorder="1" applyAlignment="1">
      <alignment/>
    </xf>
    <xf numFmtId="3" fontId="49" fillId="33" borderId="11" xfId="0" applyNumberFormat="1" applyFont="1" applyFill="1" applyBorder="1" applyAlignment="1">
      <alignment/>
    </xf>
    <xf numFmtId="4" fontId="49" fillId="33" borderId="10" xfId="0" applyNumberFormat="1" applyFont="1" applyFill="1" applyBorder="1" applyAlignment="1">
      <alignment/>
    </xf>
    <xf numFmtId="3" fontId="49" fillId="33" borderId="22" xfId="0" applyNumberFormat="1" applyFont="1" applyFill="1" applyBorder="1" applyAlignment="1">
      <alignment/>
    </xf>
    <xf numFmtId="3" fontId="49" fillId="33" borderId="13" xfId="0" applyNumberFormat="1" applyFont="1" applyFill="1" applyBorder="1" applyAlignment="1">
      <alignment/>
    </xf>
    <xf numFmtId="4" fontId="49" fillId="33" borderId="13" xfId="0" applyNumberFormat="1" applyFont="1" applyFill="1" applyBorder="1" applyAlignment="1">
      <alignment/>
    </xf>
    <xf numFmtId="4" fontId="49" fillId="33" borderId="18" xfId="0" applyNumberFormat="1" applyFont="1" applyFill="1" applyBorder="1" applyAlignment="1">
      <alignment/>
    </xf>
    <xf numFmtId="3" fontId="49" fillId="33" borderId="10" xfId="0" applyNumberFormat="1" applyFont="1" applyFill="1" applyBorder="1" applyAlignment="1">
      <alignment/>
    </xf>
    <xf numFmtId="3" fontId="49" fillId="33" borderId="20" xfId="0" applyNumberFormat="1" applyFont="1" applyFill="1" applyBorder="1" applyAlignment="1">
      <alignment/>
    </xf>
    <xf numFmtId="3" fontId="49" fillId="33" borderId="21" xfId="0" applyNumberFormat="1" applyFont="1" applyFill="1" applyBorder="1" applyAlignment="1">
      <alignment/>
    </xf>
    <xf numFmtId="4" fontId="49" fillId="33" borderId="14" xfId="0" applyNumberFormat="1" applyFont="1" applyFill="1" applyBorder="1" applyAlignment="1">
      <alignment/>
    </xf>
    <xf numFmtId="4" fontId="49" fillId="33" borderId="21" xfId="0" applyNumberFormat="1" applyFont="1" applyFill="1" applyBorder="1" applyAlignment="1">
      <alignment/>
    </xf>
    <xf numFmtId="4" fontId="49" fillId="33" borderId="11" xfId="0" applyNumberFormat="1" applyFont="1" applyFill="1" applyBorder="1" applyAlignment="1">
      <alignment/>
    </xf>
    <xf numFmtId="3" fontId="56" fillId="33" borderId="11" xfId="0" applyNumberFormat="1" applyFont="1" applyFill="1" applyBorder="1" applyAlignment="1">
      <alignment horizontal="right" vertical="center" wrapText="1"/>
    </xf>
    <xf numFmtId="3" fontId="56" fillId="33" borderId="10" xfId="0" applyNumberFormat="1" applyFont="1" applyFill="1" applyBorder="1" applyAlignment="1">
      <alignment horizontal="right" vertical="center" wrapText="1"/>
    </xf>
    <xf numFmtId="3" fontId="56" fillId="33" borderId="12" xfId="0" applyNumberFormat="1" applyFont="1" applyFill="1" applyBorder="1" applyAlignment="1">
      <alignment horizontal="right" vertical="center" wrapText="1"/>
    </xf>
    <xf numFmtId="3" fontId="61" fillId="33" borderId="12" xfId="0" applyNumberFormat="1" applyFont="1" applyFill="1" applyBorder="1" applyAlignment="1">
      <alignment horizontal="right" vertical="center" wrapText="1"/>
    </xf>
    <xf numFmtId="4" fontId="56" fillId="33" borderId="12" xfId="0" applyNumberFormat="1" applyFont="1" applyFill="1" applyBorder="1" applyAlignment="1">
      <alignment horizontal="right" vertical="center" wrapText="1"/>
    </xf>
    <xf numFmtId="4" fontId="61" fillId="33" borderId="12" xfId="0" applyNumberFormat="1" applyFont="1" applyFill="1" applyBorder="1" applyAlignment="1">
      <alignment horizontal="right" vertical="center" wrapText="1"/>
    </xf>
    <xf numFmtId="4" fontId="56" fillId="33" borderId="12" xfId="0" applyNumberFormat="1" applyFont="1" applyFill="1" applyBorder="1" applyAlignment="1">
      <alignment vertical="center" wrapText="1"/>
    </xf>
    <xf numFmtId="3" fontId="56" fillId="33" borderId="10" xfId="0" applyNumberFormat="1" applyFont="1" applyFill="1" applyBorder="1" applyAlignment="1">
      <alignment vertical="center" wrapText="1"/>
    </xf>
    <xf numFmtId="171" fontId="56" fillId="33" borderId="12" xfId="0" applyNumberFormat="1" applyFont="1" applyFill="1" applyBorder="1" applyAlignment="1">
      <alignment horizontal="right" vertical="center" wrapText="1"/>
    </xf>
    <xf numFmtId="3" fontId="58" fillId="33" borderId="12" xfId="0" applyNumberFormat="1" applyFont="1" applyFill="1" applyBorder="1" applyAlignment="1">
      <alignment horizontal="right" vertical="center" wrapText="1"/>
    </xf>
    <xf numFmtId="1" fontId="56" fillId="33" borderId="12" xfId="0" applyNumberFormat="1" applyFont="1" applyFill="1" applyBorder="1" applyAlignment="1">
      <alignment horizontal="right" vertical="center" wrapText="1"/>
    </xf>
    <xf numFmtId="1" fontId="58" fillId="33" borderId="12" xfId="0" applyNumberFormat="1" applyFont="1" applyFill="1" applyBorder="1" applyAlignment="1">
      <alignment horizontal="right" vertical="center" wrapText="1"/>
    </xf>
    <xf numFmtId="3" fontId="56" fillId="33" borderId="22" xfId="0" applyNumberFormat="1" applyFont="1" applyFill="1" applyBorder="1" applyAlignment="1">
      <alignment horizontal="right" vertical="center" wrapText="1"/>
    </xf>
    <xf numFmtId="4" fontId="56" fillId="33" borderId="11" xfId="0" applyNumberFormat="1" applyFont="1" applyFill="1" applyBorder="1" applyAlignment="1">
      <alignment horizontal="right" vertical="center" wrapText="1"/>
    </xf>
    <xf numFmtId="4" fontId="49" fillId="33" borderId="12" xfId="0" applyNumberFormat="1" applyFont="1" applyFill="1" applyBorder="1" applyAlignment="1">
      <alignment/>
    </xf>
    <xf numFmtId="4" fontId="49" fillId="33" borderId="22" xfId="0" applyNumberFormat="1" applyFont="1" applyFill="1" applyBorder="1" applyAlignment="1">
      <alignment/>
    </xf>
    <xf numFmtId="4" fontId="49" fillId="33" borderId="20" xfId="0" applyNumberFormat="1" applyFont="1" applyFill="1" applyBorder="1" applyAlignment="1">
      <alignment/>
    </xf>
    <xf numFmtId="4" fontId="54" fillId="0" borderId="15" xfId="0" applyNumberFormat="1" applyFont="1" applyFill="1" applyBorder="1" applyAlignment="1">
      <alignment vertical="center" wrapText="1"/>
    </xf>
    <xf numFmtId="4" fontId="56" fillId="33" borderId="10" xfId="0" applyNumberFormat="1" applyFont="1" applyFill="1" applyBorder="1" applyAlignment="1">
      <alignment vertical="center" wrapText="1"/>
    </xf>
    <xf numFmtId="4" fontId="58" fillId="33" borderId="12" xfId="0" applyNumberFormat="1" applyFont="1" applyFill="1" applyBorder="1" applyAlignment="1">
      <alignment horizontal="right" vertical="center" wrapText="1"/>
    </xf>
    <xf numFmtId="4" fontId="56" fillId="33" borderId="22" xfId="0" applyNumberFormat="1" applyFont="1" applyFill="1" applyBorder="1" applyAlignment="1">
      <alignment horizontal="right" vertical="center" wrapText="1"/>
    </xf>
    <xf numFmtId="0" fontId="53" fillId="0" borderId="10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left" vertical="center" wrapText="1"/>
    </xf>
    <xf numFmtId="0" fontId="56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/>
    </xf>
    <xf numFmtId="4" fontId="0" fillId="0" borderId="22" xfId="0" applyNumberFormat="1" applyFont="1" applyFill="1" applyBorder="1" applyAlignment="1">
      <alignment/>
    </xf>
    <xf numFmtId="0" fontId="49" fillId="0" borderId="17" xfId="0" applyFont="1" applyBorder="1" applyAlignment="1">
      <alignment horizontal="left"/>
    </xf>
    <xf numFmtId="0" fontId="61" fillId="0" borderId="1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/>
    </xf>
    <xf numFmtId="3" fontId="49" fillId="33" borderId="26" xfId="0" applyNumberFormat="1" applyFont="1" applyFill="1" applyBorder="1" applyAlignment="1">
      <alignment/>
    </xf>
    <xf numFmtId="4" fontId="49" fillId="33" borderId="27" xfId="0" applyNumberFormat="1" applyFont="1" applyFill="1" applyBorder="1" applyAlignment="1">
      <alignment/>
    </xf>
    <xf numFmtId="1" fontId="56" fillId="34" borderId="12" xfId="0" applyNumberFormat="1" applyFont="1" applyFill="1" applyBorder="1" applyAlignment="1">
      <alignment horizontal="right" vertical="center" wrapText="1"/>
    </xf>
    <xf numFmtId="3" fontId="56" fillId="34" borderId="12" xfId="0" applyNumberFormat="1" applyFont="1" applyFill="1" applyBorder="1" applyAlignment="1">
      <alignment horizontal="right" vertical="center" wrapText="1"/>
    </xf>
    <xf numFmtId="4" fontId="54" fillId="34" borderId="12" xfId="0" applyNumberFormat="1" applyFont="1" applyFill="1" applyBorder="1" applyAlignment="1">
      <alignment horizontal="right" vertical="center" wrapText="1"/>
    </xf>
    <xf numFmtId="4" fontId="56" fillId="35" borderId="12" xfId="0" applyNumberFormat="1" applyFont="1" applyFill="1" applyBorder="1" applyAlignment="1">
      <alignment horizontal="right" vertical="center" wrapText="1"/>
    </xf>
    <xf numFmtId="4" fontId="49" fillId="19" borderId="26" xfId="0" applyNumberFormat="1" applyFont="1" applyFill="1" applyBorder="1" applyAlignment="1">
      <alignment/>
    </xf>
    <xf numFmtId="0" fontId="64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65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2" fillId="0" borderId="17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4" fontId="0" fillId="0" borderId="0" xfId="0" applyNumberFormat="1" applyFont="1" applyAlignment="1">
      <alignment horizontal="left"/>
    </xf>
    <xf numFmtId="0" fontId="56" fillId="35" borderId="21" xfId="0" applyFont="1" applyFill="1" applyBorder="1" applyAlignment="1">
      <alignment horizontal="left" vertical="center" wrapText="1"/>
    </xf>
    <xf numFmtId="0" fontId="56" fillId="35" borderId="10" xfId="0" applyFont="1" applyFill="1" applyBorder="1" applyAlignment="1">
      <alignment horizontal="left" vertical="center" wrapText="1"/>
    </xf>
    <xf numFmtId="0" fontId="61" fillId="35" borderId="21" xfId="0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9"/>
  <sheetViews>
    <sheetView tabSelected="1" zoomScalePageLayoutView="0" workbookViewId="0" topLeftCell="A14">
      <selection activeCell="G242" sqref="G242"/>
    </sheetView>
  </sheetViews>
  <sheetFormatPr defaultColWidth="9.140625" defaultRowHeight="15"/>
  <cols>
    <col min="1" max="1" width="7.57421875" style="34" customWidth="1"/>
    <col min="2" max="2" width="38.28125" style="1" customWidth="1"/>
    <col min="3" max="3" width="17.421875" style="1" customWidth="1"/>
    <col min="4" max="4" width="15.8515625" style="30" customWidth="1"/>
    <col min="5" max="5" width="15.57421875" style="30" customWidth="1"/>
    <col min="6" max="6" width="17.7109375" style="1" customWidth="1"/>
    <col min="7" max="7" width="15.57421875" style="1" customWidth="1"/>
    <col min="8" max="16384" width="8.8515625" style="1" customWidth="1"/>
  </cols>
  <sheetData>
    <row r="1" ht="14.25">
      <c r="A1" s="1"/>
    </row>
    <row r="2" spans="1:2" ht="15">
      <c r="A2" s="176" t="s">
        <v>211</v>
      </c>
      <c r="B2" s="176"/>
    </row>
    <row r="3" spans="1:2" ht="15">
      <c r="A3" s="176" t="s">
        <v>212</v>
      </c>
      <c r="B3" s="176"/>
    </row>
    <row r="5" spans="1:3" ht="15">
      <c r="A5" s="4" t="s">
        <v>83</v>
      </c>
      <c r="B5" s="41" t="s">
        <v>220</v>
      </c>
      <c r="C5" s="3"/>
    </row>
    <row r="8" spans="1:5" ht="15" customHeight="1">
      <c r="A8" s="174" t="s">
        <v>151</v>
      </c>
      <c r="B8" s="174"/>
      <c r="C8" s="174"/>
      <c r="D8" s="174"/>
      <c r="E8" s="174"/>
    </row>
    <row r="9" spans="1:5" ht="15" customHeight="1">
      <c r="A9" s="175" t="s">
        <v>219</v>
      </c>
      <c r="B9" s="175"/>
      <c r="C9" s="175"/>
      <c r="D9" s="175"/>
      <c r="E9" s="175"/>
    </row>
    <row r="10" spans="2:3" ht="15">
      <c r="B10" s="4"/>
      <c r="C10" s="4"/>
    </row>
    <row r="11" spans="2:3" ht="15.75" thickBot="1">
      <c r="B11" s="4"/>
      <c r="C11" s="4"/>
    </row>
    <row r="12" spans="1:7" ht="27.75" thickBot="1">
      <c r="A12" s="159" t="s">
        <v>0</v>
      </c>
      <c r="B12" s="6" t="s">
        <v>82</v>
      </c>
      <c r="C12" s="5" t="s">
        <v>147</v>
      </c>
      <c r="D12" s="31" t="s">
        <v>149</v>
      </c>
      <c r="E12" s="31" t="s">
        <v>150</v>
      </c>
      <c r="G12" s="26"/>
    </row>
    <row r="13" spans="1:7" ht="15.75" thickBot="1">
      <c r="A13" s="179" t="s">
        <v>139</v>
      </c>
      <c r="B13" s="180"/>
      <c r="C13" s="132">
        <f>C15+C54+C64</f>
        <v>17000700</v>
      </c>
      <c r="D13" s="127">
        <f>D15+D54+D64</f>
        <v>8948664.719999999</v>
      </c>
      <c r="E13" s="127">
        <f>E15+E54+E64</f>
        <v>8052035.28</v>
      </c>
      <c r="F13" s="13"/>
      <c r="G13" s="27"/>
    </row>
    <row r="14" spans="1:7" ht="15.75" thickBot="1">
      <c r="A14" s="78"/>
      <c r="B14" s="48"/>
      <c r="C14" s="56"/>
      <c r="D14" s="71"/>
      <c r="E14" s="50"/>
      <c r="F14" s="13"/>
      <c r="G14" s="27"/>
    </row>
    <row r="15" spans="1:7" ht="15.75" thickBot="1">
      <c r="A15" s="123">
        <v>6</v>
      </c>
      <c r="B15" s="124" t="s">
        <v>169</v>
      </c>
      <c r="C15" s="125">
        <f>C16+C28+C34+C39+C47</f>
        <v>16789180</v>
      </c>
      <c r="D15" s="152">
        <f>D16+D28+D34+D39+D47</f>
        <v>8729468.719999999</v>
      </c>
      <c r="E15" s="152">
        <f>E16+E28+E34+E39+E47</f>
        <v>8059711.28</v>
      </c>
      <c r="F15" s="13"/>
      <c r="G15" s="27"/>
    </row>
    <row r="16" spans="1:7" ht="15" thickBot="1">
      <c r="A16" s="79">
        <v>63</v>
      </c>
      <c r="B16" s="106" t="s">
        <v>170</v>
      </c>
      <c r="C16" s="126">
        <f>C17+C22</f>
        <v>90860</v>
      </c>
      <c r="D16" s="137">
        <f>D17+D22</f>
        <v>57159.83</v>
      </c>
      <c r="E16" s="137">
        <f>E17+E22</f>
        <v>33700.17</v>
      </c>
      <c r="F16" s="13"/>
      <c r="G16" s="27"/>
    </row>
    <row r="17" spans="1:7" ht="15" thickBot="1">
      <c r="A17" s="80">
        <v>632</v>
      </c>
      <c r="B17" s="19" t="s">
        <v>171</v>
      </c>
      <c r="C17" s="126">
        <f>C18+C20</f>
        <v>90860</v>
      </c>
      <c r="D17" s="137">
        <f>D18+D20</f>
        <v>57159.83</v>
      </c>
      <c r="E17" s="137">
        <f>E18+E20</f>
        <v>33700.17</v>
      </c>
      <c r="F17" s="13"/>
      <c r="G17" s="27"/>
    </row>
    <row r="18" spans="1:7" ht="15" thickBot="1">
      <c r="A18" s="80">
        <v>6323</v>
      </c>
      <c r="B18" s="106" t="s">
        <v>127</v>
      </c>
      <c r="C18" s="126">
        <f>C19</f>
        <v>90860</v>
      </c>
      <c r="D18" s="137">
        <f>D19</f>
        <v>57159.83</v>
      </c>
      <c r="E18" s="137">
        <f>E19</f>
        <v>33700.17</v>
      </c>
      <c r="F18" s="13"/>
      <c r="G18" s="27"/>
    </row>
    <row r="19" spans="1:7" ht="15" thickBot="1">
      <c r="A19" s="81">
        <v>63231</v>
      </c>
      <c r="B19" s="18" t="s">
        <v>127</v>
      </c>
      <c r="C19" s="49">
        <v>90860</v>
      </c>
      <c r="D19" s="50">
        <v>57159.83</v>
      </c>
      <c r="E19" s="127">
        <f>C19-D19</f>
        <v>33700.17</v>
      </c>
      <c r="F19" s="13"/>
      <c r="G19" s="27"/>
    </row>
    <row r="20" spans="1:7" ht="15" thickBot="1">
      <c r="A20" s="82">
        <v>6324</v>
      </c>
      <c r="B20" s="107" t="s">
        <v>161</v>
      </c>
      <c r="C20" s="128">
        <f>C21</f>
        <v>0</v>
      </c>
      <c r="D20" s="153">
        <f>D21</f>
        <v>0</v>
      </c>
      <c r="E20" s="153">
        <f>E21</f>
        <v>0</v>
      </c>
      <c r="F20" s="13"/>
      <c r="G20" s="27"/>
    </row>
    <row r="21" spans="1:7" ht="15" thickBot="1">
      <c r="A21" s="81">
        <v>63241</v>
      </c>
      <c r="B21" s="47" t="s">
        <v>161</v>
      </c>
      <c r="C21" s="49"/>
      <c r="D21" s="51"/>
      <c r="E21" s="127">
        <f>D21-C21</f>
        <v>0</v>
      </c>
      <c r="F21" s="13"/>
      <c r="G21" s="27"/>
    </row>
    <row r="22" spans="1:7" ht="15" thickBot="1">
      <c r="A22" s="80">
        <v>634</v>
      </c>
      <c r="B22" s="103" t="s">
        <v>172</v>
      </c>
      <c r="C22" s="128">
        <f>C23+C26</f>
        <v>0</v>
      </c>
      <c r="D22" s="153">
        <f>D23+D26</f>
        <v>0</v>
      </c>
      <c r="E22" s="153">
        <f>E23+E26</f>
        <v>0</v>
      </c>
      <c r="F22" s="13"/>
      <c r="G22" s="27"/>
    </row>
    <row r="23" spans="1:7" ht="15" thickBot="1">
      <c r="A23" s="80">
        <v>6341</v>
      </c>
      <c r="B23" s="108" t="s">
        <v>129</v>
      </c>
      <c r="C23" s="126">
        <f>C24+C25</f>
        <v>0</v>
      </c>
      <c r="D23" s="137">
        <f>D24+D25</f>
        <v>0</v>
      </c>
      <c r="E23" s="137">
        <f>E24+E25</f>
        <v>0</v>
      </c>
      <c r="F23" s="13"/>
      <c r="G23" s="27"/>
    </row>
    <row r="24" spans="1:7" ht="15" thickBot="1">
      <c r="A24" s="83">
        <v>63414</v>
      </c>
      <c r="B24" s="20" t="s">
        <v>140</v>
      </c>
      <c r="C24" s="49"/>
      <c r="D24" s="50"/>
      <c r="E24" s="127">
        <f>D24-C24</f>
        <v>0</v>
      </c>
      <c r="F24" s="13"/>
      <c r="G24" s="27"/>
    </row>
    <row r="25" spans="1:7" ht="15" thickBot="1">
      <c r="A25" s="81">
        <v>63416</v>
      </c>
      <c r="B25" s="20" t="s">
        <v>128</v>
      </c>
      <c r="C25" s="49"/>
      <c r="D25" s="50"/>
      <c r="E25" s="127">
        <f>D25-C25</f>
        <v>0</v>
      </c>
      <c r="F25" s="13"/>
      <c r="G25" s="27"/>
    </row>
    <row r="26" spans="1:7" ht="15" thickBot="1">
      <c r="A26" s="84">
        <v>6342</v>
      </c>
      <c r="B26" s="110" t="s">
        <v>148</v>
      </c>
      <c r="C26" s="129">
        <f>C27</f>
        <v>0</v>
      </c>
      <c r="D26" s="130">
        <f>D27</f>
        <v>0</v>
      </c>
      <c r="E26" s="130">
        <f>E27</f>
        <v>0</v>
      </c>
      <c r="F26" s="13"/>
      <c r="G26" s="27"/>
    </row>
    <row r="27" spans="1:7" ht="15" thickBot="1">
      <c r="A27" s="85">
        <v>63426</v>
      </c>
      <c r="B27" s="22"/>
      <c r="C27" s="53"/>
      <c r="D27" s="54"/>
      <c r="E27" s="130">
        <f>D27-C27</f>
        <v>0</v>
      </c>
      <c r="F27" s="13"/>
      <c r="G27" s="27"/>
    </row>
    <row r="28" spans="1:7" ht="15" thickBot="1">
      <c r="A28" s="84">
        <v>64</v>
      </c>
      <c r="B28" s="109" t="s">
        <v>173</v>
      </c>
      <c r="C28" s="129">
        <f>C29</f>
        <v>500</v>
      </c>
      <c r="D28" s="130">
        <f>D29</f>
        <v>43.03</v>
      </c>
      <c r="E28" s="130">
        <f>E29</f>
        <v>456.97</v>
      </c>
      <c r="F28" s="13"/>
      <c r="G28" s="27"/>
    </row>
    <row r="29" spans="1:7" ht="15" thickBot="1">
      <c r="A29" s="84">
        <v>641</v>
      </c>
      <c r="B29" s="111" t="s">
        <v>174</v>
      </c>
      <c r="C29" s="129">
        <f>C30+C32</f>
        <v>500</v>
      </c>
      <c r="D29" s="130">
        <f>D30+D32</f>
        <v>43.03</v>
      </c>
      <c r="E29" s="130">
        <f>E30+E32</f>
        <v>456.97</v>
      </c>
      <c r="F29" s="13"/>
      <c r="G29" s="27"/>
    </row>
    <row r="30" spans="1:7" ht="15" thickBot="1">
      <c r="A30" s="84">
        <v>6413</v>
      </c>
      <c r="B30" s="111" t="s">
        <v>130</v>
      </c>
      <c r="C30" s="129">
        <f>C31+C32+C33</f>
        <v>500</v>
      </c>
      <c r="D30" s="130">
        <f>D31+D32+D33</f>
        <v>43.03</v>
      </c>
      <c r="E30" s="130">
        <f>E31+E32+E33</f>
        <v>456.97</v>
      </c>
      <c r="F30" s="13"/>
      <c r="G30" s="27"/>
    </row>
    <row r="31" spans="1:7" ht="15" thickBot="1">
      <c r="A31" s="85">
        <v>64132</v>
      </c>
      <c r="B31" s="21" t="s">
        <v>130</v>
      </c>
      <c r="C31" s="55">
        <v>500</v>
      </c>
      <c r="D31" s="54">
        <v>43.03</v>
      </c>
      <c r="E31" s="127">
        <f>C31-D31</f>
        <v>456.97</v>
      </c>
      <c r="F31" s="13"/>
      <c r="G31" s="27"/>
    </row>
    <row r="32" spans="1:7" ht="15" thickBot="1">
      <c r="A32" s="84">
        <v>6415</v>
      </c>
      <c r="B32" s="111" t="s">
        <v>175</v>
      </c>
      <c r="C32" s="129">
        <f>C33</f>
        <v>0</v>
      </c>
      <c r="D32" s="130">
        <f>D33</f>
        <v>0</v>
      </c>
      <c r="E32" s="130">
        <f>E33</f>
        <v>0</v>
      </c>
      <c r="F32" s="13"/>
      <c r="G32" s="27"/>
    </row>
    <row r="33" spans="1:7" ht="15" thickBot="1">
      <c r="A33" s="85">
        <v>64151</v>
      </c>
      <c r="B33" s="21" t="s">
        <v>175</v>
      </c>
      <c r="C33" s="53"/>
      <c r="D33" s="54"/>
      <c r="E33" s="127">
        <f>D33-C33</f>
        <v>0</v>
      </c>
      <c r="F33" s="13"/>
      <c r="G33" s="27"/>
    </row>
    <row r="34" spans="1:7" ht="15" thickBot="1">
      <c r="A34" s="84">
        <v>65</v>
      </c>
      <c r="B34" s="111" t="s">
        <v>176</v>
      </c>
      <c r="C34" s="129">
        <f aca="true" t="shared" si="0" ref="C34:E35">C35</f>
        <v>10181900</v>
      </c>
      <c r="D34" s="130">
        <f t="shared" si="0"/>
        <v>5136814.93</v>
      </c>
      <c r="E34" s="130">
        <f t="shared" si="0"/>
        <v>5045085.07</v>
      </c>
      <c r="F34" s="13"/>
      <c r="G34" s="27"/>
    </row>
    <row r="35" spans="1:8" ht="15" thickBot="1">
      <c r="A35" s="84">
        <v>652</v>
      </c>
      <c r="B35" s="111" t="s">
        <v>177</v>
      </c>
      <c r="C35" s="129">
        <f t="shared" si="0"/>
        <v>10181900</v>
      </c>
      <c r="D35" s="130">
        <f t="shared" si="0"/>
        <v>5136814.93</v>
      </c>
      <c r="E35" s="130">
        <f t="shared" si="0"/>
        <v>5045085.07</v>
      </c>
      <c r="F35" s="13"/>
      <c r="G35" s="27"/>
      <c r="H35" s="3"/>
    </row>
    <row r="36" spans="1:7" ht="15" thickBot="1">
      <c r="A36" s="84">
        <v>6526</v>
      </c>
      <c r="B36" s="111" t="s">
        <v>133</v>
      </c>
      <c r="C36" s="129">
        <f>C37+C38</f>
        <v>10181900</v>
      </c>
      <c r="D36" s="130">
        <f>D37+D38</f>
        <v>5136814.93</v>
      </c>
      <c r="E36" s="130">
        <f>E37+E38</f>
        <v>5045085.07</v>
      </c>
      <c r="F36" s="13"/>
      <c r="G36" s="27"/>
    </row>
    <row r="37" spans="1:7" ht="15" thickBot="1">
      <c r="A37" s="85">
        <v>65264</v>
      </c>
      <c r="B37" s="22" t="s">
        <v>131</v>
      </c>
      <c r="C37" s="55">
        <v>10151900</v>
      </c>
      <c r="D37" s="54">
        <v>5117120.93</v>
      </c>
      <c r="E37" s="127">
        <f>C37-D37</f>
        <v>5034779.07</v>
      </c>
      <c r="F37" s="13"/>
      <c r="G37" s="27"/>
    </row>
    <row r="38" spans="1:7" ht="15" thickBot="1">
      <c r="A38" s="85">
        <v>65269</v>
      </c>
      <c r="B38" s="21" t="s">
        <v>132</v>
      </c>
      <c r="C38" s="55">
        <v>30000</v>
      </c>
      <c r="D38" s="54">
        <v>19694</v>
      </c>
      <c r="E38" s="127">
        <f>C38-D38</f>
        <v>10306</v>
      </c>
      <c r="F38" s="13"/>
      <c r="G38" s="27"/>
    </row>
    <row r="39" spans="1:7" ht="15" thickBot="1">
      <c r="A39" s="84">
        <v>66</v>
      </c>
      <c r="B39" s="111" t="s">
        <v>178</v>
      </c>
      <c r="C39" s="129">
        <f>C40+C43</f>
        <v>37600</v>
      </c>
      <c r="D39" s="130">
        <f>D40+D43</f>
        <v>21624</v>
      </c>
      <c r="E39" s="130">
        <f>E40+E43</f>
        <v>15976</v>
      </c>
      <c r="F39" s="13"/>
      <c r="G39" s="27"/>
    </row>
    <row r="40" spans="1:7" ht="15" thickBot="1">
      <c r="A40" s="84">
        <v>661</v>
      </c>
      <c r="B40" s="111" t="s">
        <v>179</v>
      </c>
      <c r="C40" s="129">
        <f aca="true" t="shared" si="1" ref="C40:E41">C41</f>
        <v>33600</v>
      </c>
      <c r="D40" s="130">
        <f t="shared" si="1"/>
        <v>17624</v>
      </c>
      <c r="E40" s="130">
        <f t="shared" si="1"/>
        <v>15976</v>
      </c>
      <c r="F40" s="13"/>
      <c r="G40" s="27"/>
    </row>
    <row r="41" spans="1:7" ht="15" thickBot="1">
      <c r="A41" s="84">
        <v>6615</v>
      </c>
      <c r="B41" s="111" t="s">
        <v>135</v>
      </c>
      <c r="C41" s="129">
        <f t="shared" si="1"/>
        <v>33600</v>
      </c>
      <c r="D41" s="130">
        <f t="shared" si="1"/>
        <v>17624</v>
      </c>
      <c r="E41" s="130">
        <f t="shared" si="1"/>
        <v>15976</v>
      </c>
      <c r="F41" s="13"/>
      <c r="G41" s="27"/>
    </row>
    <row r="42" spans="1:7" ht="15" thickBot="1">
      <c r="A42" s="85">
        <v>66151</v>
      </c>
      <c r="B42" s="21" t="s">
        <v>134</v>
      </c>
      <c r="C42" s="55">
        <v>33600</v>
      </c>
      <c r="D42" s="54">
        <v>17624</v>
      </c>
      <c r="E42" s="127">
        <f>C42-D42</f>
        <v>15976</v>
      </c>
      <c r="F42" s="13"/>
      <c r="G42" s="27"/>
    </row>
    <row r="43" spans="1:7" ht="15" thickBot="1">
      <c r="A43" s="84">
        <v>663</v>
      </c>
      <c r="B43" s="111" t="s">
        <v>180</v>
      </c>
      <c r="C43" s="129">
        <f>C44</f>
        <v>4000</v>
      </c>
      <c r="D43" s="130">
        <f>D44</f>
        <v>4000</v>
      </c>
      <c r="E43" s="130">
        <f>E44</f>
        <v>0</v>
      </c>
      <c r="F43" s="13"/>
      <c r="G43" s="27"/>
    </row>
    <row r="44" spans="1:7" ht="15" thickBot="1">
      <c r="A44" s="84">
        <v>6632</v>
      </c>
      <c r="B44" s="111" t="s">
        <v>143</v>
      </c>
      <c r="C44" s="129">
        <f>C45+C46</f>
        <v>4000</v>
      </c>
      <c r="D44" s="130">
        <f>D45+D46</f>
        <v>4000</v>
      </c>
      <c r="E44" s="130">
        <f>E45+E46</f>
        <v>0</v>
      </c>
      <c r="F44" s="13"/>
      <c r="G44" s="27"/>
    </row>
    <row r="45" spans="1:7" ht="15" thickBot="1">
      <c r="A45" s="86">
        <v>66311</v>
      </c>
      <c r="B45" s="21" t="s">
        <v>159</v>
      </c>
      <c r="C45" s="53">
        <v>4000</v>
      </c>
      <c r="D45" s="54">
        <v>4000</v>
      </c>
      <c r="E45" s="130">
        <f>D45-C45</f>
        <v>0</v>
      </c>
      <c r="F45" s="13"/>
      <c r="G45" s="27"/>
    </row>
    <row r="46" spans="1:7" ht="15" thickBot="1">
      <c r="A46" s="85">
        <v>66324</v>
      </c>
      <c r="B46" s="21" t="s">
        <v>143</v>
      </c>
      <c r="C46" s="55">
        <v>0</v>
      </c>
      <c r="D46" s="54">
        <v>0</v>
      </c>
      <c r="E46" s="127">
        <f>D46-C46</f>
        <v>0</v>
      </c>
      <c r="F46" s="13"/>
      <c r="G46" s="27"/>
    </row>
    <row r="47" spans="1:7" ht="15" thickBot="1">
      <c r="A47" s="84">
        <v>67</v>
      </c>
      <c r="B47" s="111" t="s">
        <v>181</v>
      </c>
      <c r="C47" s="129">
        <f>C48</f>
        <v>6478320</v>
      </c>
      <c r="D47" s="130">
        <f>D48</f>
        <v>3513826.9299999997</v>
      </c>
      <c r="E47" s="130">
        <f>E48</f>
        <v>2964493.0700000003</v>
      </c>
      <c r="F47" s="13"/>
      <c r="G47" s="27"/>
    </row>
    <row r="48" spans="1:7" ht="15" thickBot="1">
      <c r="A48" s="80">
        <v>671</v>
      </c>
      <c r="B48" s="114" t="s">
        <v>182</v>
      </c>
      <c r="C48" s="126">
        <f>C49+C51</f>
        <v>6478320</v>
      </c>
      <c r="D48" s="137">
        <f>D49+D51</f>
        <v>3513826.9299999997</v>
      </c>
      <c r="E48" s="137">
        <f>E49+E51</f>
        <v>2964493.0700000003</v>
      </c>
      <c r="F48" s="13"/>
      <c r="G48" s="27"/>
    </row>
    <row r="49" spans="1:7" ht="15" thickBot="1">
      <c r="A49" s="84">
        <v>6711</v>
      </c>
      <c r="B49" s="109" t="s">
        <v>144</v>
      </c>
      <c r="C49" s="129">
        <f>C50</f>
        <v>5812545</v>
      </c>
      <c r="D49" s="130">
        <f>D50</f>
        <v>3198285.36</v>
      </c>
      <c r="E49" s="130">
        <f>E50</f>
        <v>2614259.64</v>
      </c>
      <c r="F49" s="13"/>
      <c r="G49" s="27"/>
    </row>
    <row r="50" spans="1:7" ht="15" thickBot="1">
      <c r="A50" s="85">
        <v>67111</v>
      </c>
      <c r="B50" s="22" t="s">
        <v>136</v>
      </c>
      <c r="C50" s="55">
        <v>5812545</v>
      </c>
      <c r="D50" s="54">
        <v>3198285.36</v>
      </c>
      <c r="E50" s="127">
        <f>C50-D50</f>
        <v>2614259.64</v>
      </c>
      <c r="F50" s="13"/>
      <c r="G50" s="27"/>
    </row>
    <row r="51" spans="1:7" ht="27" thickBot="1">
      <c r="A51" s="84">
        <v>6712</v>
      </c>
      <c r="B51" s="109" t="s">
        <v>138</v>
      </c>
      <c r="C51" s="129">
        <f>C52</f>
        <v>665775</v>
      </c>
      <c r="D51" s="130">
        <f>D52</f>
        <v>315541.57</v>
      </c>
      <c r="E51" s="130">
        <f>E52</f>
        <v>350233.43</v>
      </c>
      <c r="F51" s="13"/>
      <c r="G51" s="27"/>
    </row>
    <row r="52" spans="1:7" ht="15" thickBot="1">
      <c r="A52" s="85">
        <v>67121</v>
      </c>
      <c r="B52" s="22" t="s">
        <v>137</v>
      </c>
      <c r="C52" s="55">
        <v>665775</v>
      </c>
      <c r="D52" s="54">
        <v>315541.57</v>
      </c>
      <c r="E52" s="131">
        <f>C52-D52</f>
        <v>350233.43</v>
      </c>
      <c r="F52" s="13"/>
      <c r="G52" s="27"/>
    </row>
    <row r="53" spans="1:7" ht="15" thickBot="1">
      <c r="A53" s="85"/>
      <c r="B53" s="74"/>
      <c r="C53" s="55"/>
      <c r="D53" s="76"/>
      <c r="E53" s="73"/>
      <c r="F53" s="13"/>
      <c r="G53" s="27"/>
    </row>
    <row r="54" spans="1:7" ht="15" thickBot="1">
      <c r="A54" s="87">
        <v>7</v>
      </c>
      <c r="B54" s="94" t="s">
        <v>183</v>
      </c>
      <c r="C54" s="132">
        <f>C55+C59</f>
        <v>31300</v>
      </c>
      <c r="D54" s="127">
        <f>D55+D59</f>
        <v>31300</v>
      </c>
      <c r="E54" s="127">
        <f>E55+E59</f>
        <v>0</v>
      </c>
      <c r="F54" s="13"/>
      <c r="G54" s="27"/>
    </row>
    <row r="55" spans="1:7" ht="14.25" customHeight="1" thickBot="1">
      <c r="A55" s="88">
        <v>71</v>
      </c>
      <c r="B55" s="112" t="s">
        <v>184</v>
      </c>
      <c r="C55" s="133">
        <f>C56</f>
        <v>23700</v>
      </c>
      <c r="D55" s="154">
        <f aca="true" t="shared" si="2" ref="D55:E57">D56</f>
        <v>23700</v>
      </c>
      <c r="E55" s="154">
        <f t="shared" si="2"/>
        <v>0</v>
      </c>
      <c r="F55" s="13"/>
      <c r="G55" s="27"/>
    </row>
    <row r="56" spans="1:7" ht="15" thickBot="1">
      <c r="A56" s="87">
        <v>711</v>
      </c>
      <c r="B56" s="94" t="s">
        <v>185</v>
      </c>
      <c r="C56" s="132">
        <f>C57</f>
        <v>23700</v>
      </c>
      <c r="D56" s="127">
        <f t="shared" si="2"/>
        <v>23700</v>
      </c>
      <c r="E56" s="127">
        <f t="shared" si="2"/>
        <v>0</v>
      </c>
      <c r="F56" s="13"/>
      <c r="G56" s="27"/>
    </row>
    <row r="57" spans="1:7" ht="15" thickBot="1">
      <c r="A57" s="88">
        <v>7111</v>
      </c>
      <c r="B57" s="113" t="s">
        <v>186</v>
      </c>
      <c r="C57" s="133">
        <f>C58</f>
        <v>23700</v>
      </c>
      <c r="D57" s="154">
        <f t="shared" si="2"/>
        <v>23700</v>
      </c>
      <c r="E57" s="154">
        <f t="shared" si="2"/>
        <v>0</v>
      </c>
      <c r="F57" s="13"/>
      <c r="G57" s="27"/>
    </row>
    <row r="58" spans="1:7" ht="15" thickBot="1">
      <c r="A58" s="89">
        <v>71112</v>
      </c>
      <c r="B58" s="43" t="s">
        <v>187</v>
      </c>
      <c r="C58" s="49">
        <v>23700</v>
      </c>
      <c r="D58" s="71">
        <v>23700</v>
      </c>
      <c r="E58" s="127">
        <f>D58-C58</f>
        <v>0</v>
      </c>
      <c r="F58" s="13"/>
      <c r="G58" s="27"/>
    </row>
    <row r="59" spans="1:7" ht="15" thickBot="1">
      <c r="A59" s="88">
        <v>72</v>
      </c>
      <c r="B59" s="113" t="s">
        <v>188</v>
      </c>
      <c r="C59" s="133">
        <f aca="true" t="shared" si="3" ref="C59:E61">C60</f>
        <v>7600</v>
      </c>
      <c r="D59" s="154">
        <f t="shared" si="3"/>
        <v>7600</v>
      </c>
      <c r="E59" s="154">
        <f t="shared" si="3"/>
        <v>0</v>
      </c>
      <c r="F59" s="13"/>
      <c r="G59" s="27"/>
    </row>
    <row r="60" spans="1:7" ht="15" thickBot="1">
      <c r="A60" s="87">
        <v>722</v>
      </c>
      <c r="B60" s="94" t="s">
        <v>189</v>
      </c>
      <c r="C60" s="132">
        <f t="shared" si="3"/>
        <v>7600</v>
      </c>
      <c r="D60" s="127">
        <f t="shared" si="3"/>
        <v>7600</v>
      </c>
      <c r="E60" s="127">
        <f t="shared" si="3"/>
        <v>0</v>
      </c>
      <c r="F60" s="13"/>
      <c r="G60" s="27"/>
    </row>
    <row r="61" spans="1:7" ht="15" thickBot="1">
      <c r="A61" s="88">
        <v>7227</v>
      </c>
      <c r="B61" s="113" t="s">
        <v>190</v>
      </c>
      <c r="C61" s="133">
        <f t="shared" si="3"/>
        <v>7600</v>
      </c>
      <c r="D61" s="154">
        <f t="shared" si="3"/>
        <v>7600</v>
      </c>
      <c r="E61" s="154">
        <f t="shared" si="3"/>
        <v>0</v>
      </c>
      <c r="F61" s="13"/>
      <c r="G61" s="27"/>
    </row>
    <row r="62" spans="1:7" ht="15" thickBot="1">
      <c r="A62" s="89">
        <v>72273</v>
      </c>
      <c r="B62" s="43" t="s">
        <v>191</v>
      </c>
      <c r="C62" s="49">
        <v>7600</v>
      </c>
      <c r="D62" s="71">
        <v>7600</v>
      </c>
      <c r="E62" s="127">
        <f>D62-C62</f>
        <v>0</v>
      </c>
      <c r="F62" s="13"/>
      <c r="G62" s="27"/>
    </row>
    <row r="63" spans="1:7" ht="15" thickBot="1">
      <c r="A63" s="90"/>
      <c r="B63" s="42"/>
      <c r="C63" s="75"/>
      <c r="D63" s="52"/>
      <c r="E63" s="77"/>
      <c r="F63" s="13"/>
      <c r="G63" s="27"/>
    </row>
    <row r="64" spans="1:7" ht="15" thickBot="1">
      <c r="A64" s="87">
        <v>9</v>
      </c>
      <c r="B64" s="94" t="s">
        <v>158</v>
      </c>
      <c r="C64" s="132">
        <f aca="true" t="shared" si="4" ref="C64:E65">C65</f>
        <v>180220</v>
      </c>
      <c r="D64" s="127">
        <f t="shared" si="4"/>
        <v>187896</v>
      </c>
      <c r="E64" s="127">
        <f t="shared" si="4"/>
        <v>-7676</v>
      </c>
      <c r="F64" s="13"/>
      <c r="G64" s="27"/>
    </row>
    <row r="65" spans="1:7" ht="15" thickBot="1">
      <c r="A65" s="91">
        <v>92</v>
      </c>
      <c r="B65" s="95" t="s">
        <v>158</v>
      </c>
      <c r="C65" s="134">
        <f t="shared" si="4"/>
        <v>180220</v>
      </c>
      <c r="D65" s="136">
        <f t="shared" si="4"/>
        <v>187896</v>
      </c>
      <c r="E65" s="136">
        <f t="shared" si="4"/>
        <v>-7676</v>
      </c>
      <c r="F65" s="13"/>
      <c r="G65" s="27"/>
    </row>
    <row r="66" spans="1:7" ht="15" thickBot="1">
      <c r="A66" s="91">
        <v>922</v>
      </c>
      <c r="B66" s="95" t="s">
        <v>158</v>
      </c>
      <c r="C66" s="134">
        <f>C67</f>
        <v>180220</v>
      </c>
      <c r="D66" s="135">
        <f>D67</f>
        <v>187896</v>
      </c>
      <c r="E66" s="136">
        <f>E67</f>
        <v>-7676</v>
      </c>
      <c r="F66" s="13"/>
      <c r="G66" s="27"/>
    </row>
    <row r="67" spans="1:7" ht="15" thickBot="1">
      <c r="A67" s="91">
        <v>9221</v>
      </c>
      <c r="B67" s="95" t="s">
        <v>158</v>
      </c>
      <c r="C67" s="134">
        <f>C68+C69</f>
        <v>180220</v>
      </c>
      <c r="D67" s="135">
        <f>D68+D69</f>
        <v>187896</v>
      </c>
      <c r="E67" s="136">
        <f>E68+E69</f>
        <v>-7676</v>
      </c>
      <c r="F67" s="13"/>
      <c r="G67" s="27"/>
    </row>
    <row r="68" spans="1:7" ht="15" thickBot="1">
      <c r="A68" s="92">
        <v>92211</v>
      </c>
      <c r="B68" s="44" t="s">
        <v>167</v>
      </c>
      <c r="C68" s="49">
        <v>92770</v>
      </c>
      <c r="D68" s="50">
        <v>100446</v>
      </c>
      <c r="E68" s="137">
        <f>C68-D68</f>
        <v>-7676</v>
      </c>
      <c r="F68" s="13"/>
      <c r="G68" s="27"/>
    </row>
    <row r="69" spans="1:7" ht="15" thickBot="1">
      <c r="A69" s="89">
        <v>92212</v>
      </c>
      <c r="B69" s="46" t="s">
        <v>160</v>
      </c>
      <c r="C69" s="49">
        <v>87450</v>
      </c>
      <c r="D69" s="52">
        <v>87450</v>
      </c>
      <c r="E69" s="137">
        <f>D69-C69</f>
        <v>0</v>
      </c>
      <c r="F69" s="13"/>
      <c r="G69" s="27"/>
    </row>
    <row r="70" spans="1:7" ht="15" thickBot="1">
      <c r="A70" s="93"/>
      <c r="B70" s="25"/>
      <c r="C70" s="56"/>
      <c r="D70" s="71"/>
      <c r="E70" s="58"/>
      <c r="F70" s="13"/>
      <c r="G70" s="26"/>
    </row>
    <row r="71" spans="1:7" ht="15" thickBot="1">
      <c r="A71" s="159" t="s">
        <v>0</v>
      </c>
      <c r="B71" s="6" t="s">
        <v>82</v>
      </c>
      <c r="C71" s="59" t="s">
        <v>146</v>
      </c>
      <c r="D71" s="61" t="s">
        <v>1</v>
      </c>
      <c r="E71" s="61" t="s">
        <v>95</v>
      </c>
      <c r="F71" s="13"/>
      <c r="G71" s="26"/>
    </row>
    <row r="72" spans="1:7" ht="27" customHeight="1" thickBot="1">
      <c r="A72" s="46"/>
      <c r="B72" s="39" t="s">
        <v>168</v>
      </c>
      <c r="C72" s="138">
        <f>C76+C222</f>
        <v>17000700</v>
      </c>
      <c r="D72" s="151">
        <f>D76+D222</f>
        <v>8638636.26</v>
      </c>
      <c r="E72" s="151">
        <f>E76+E222</f>
        <v>8362063.74</v>
      </c>
      <c r="F72" s="13"/>
      <c r="G72" s="13"/>
    </row>
    <row r="73" spans="3:7" ht="15" thickBot="1">
      <c r="C73" s="13"/>
      <c r="D73" s="58"/>
      <c r="E73" s="58"/>
      <c r="F73" s="13"/>
      <c r="G73" s="13"/>
    </row>
    <row r="74" spans="1:7" ht="15" thickBot="1">
      <c r="A74" s="159" t="s">
        <v>0</v>
      </c>
      <c r="B74" s="6" t="s">
        <v>82</v>
      </c>
      <c r="C74" s="60" t="s">
        <v>145</v>
      </c>
      <c r="D74" s="61" t="s">
        <v>1</v>
      </c>
      <c r="E74" s="61" t="s">
        <v>95</v>
      </c>
      <c r="F74" s="13"/>
      <c r="G74" s="13"/>
    </row>
    <row r="75" spans="6:7" ht="15" customHeight="1" thickBot="1">
      <c r="F75" s="13"/>
      <c r="G75" s="13"/>
    </row>
    <row r="76" spans="1:7" ht="15" customHeight="1" thickBot="1">
      <c r="A76" s="103">
        <v>3</v>
      </c>
      <c r="B76" s="19" t="s">
        <v>192</v>
      </c>
      <c r="C76" s="138">
        <f>C77+C109+C208+C216</f>
        <v>16216175</v>
      </c>
      <c r="D76" s="151">
        <f>D77+D109+D208+D216</f>
        <v>8249383.4399999995</v>
      </c>
      <c r="E76" s="151">
        <f>E77+E109+E208+E216</f>
        <v>7966791.5600000005</v>
      </c>
      <c r="F76" s="13"/>
      <c r="G76" s="36"/>
    </row>
    <row r="77" spans="1:7" ht="15" thickBot="1">
      <c r="A77" s="104">
        <v>31</v>
      </c>
      <c r="B77" s="40" t="s">
        <v>155</v>
      </c>
      <c r="C77" s="139">
        <f>C78+C85+C93</f>
        <v>9109865</v>
      </c>
      <c r="D77" s="142">
        <f>D78+D85+D93</f>
        <v>4782973.7299999995</v>
      </c>
      <c r="E77" s="142">
        <f>E78+E85+E93</f>
        <v>4326891.2700000005</v>
      </c>
      <c r="F77" s="13"/>
      <c r="G77" s="13"/>
    </row>
    <row r="78" spans="1:7" ht="15" thickBot="1">
      <c r="A78" s="182">
        <v>311</v>
      </c>
      <c r="B78" s="10" t="s">
        <v>2</v>
      </c>
      <c r="C78" s="140">
        <f>C79+C81+C83</f>
        <v>7488600</v>
      </c>
      <c r="D78" s="142">
        <f>D79+D81+D83</f>
        <v>3934408.32</v>
      </c>
      <c r="E78" s="172">
        <f>E79+E81+E83</f>
        <v>3554191.68</v>
      </c>
      <c r="F78" s="13"/>
      <c r="G78" s="13"/>
    </row>
    <row r="79" spans="1:7" ht="15" thickBot="1">
      <c r="A79" s="105">
        <v>3111</v>
      </c>
      <c r="B79" s="115" t="s">
        <v>90</v>
      </c>
      <c r="C79" s="141">
        <f>C80</f>
        <v>6058600</v>
      </c>
      <c r="D79" s="143">
        <f>D80</f>
        <v>3227089.78</v>
      </c>
      <c r="E79" s="143">
        <f>E80</f>
        <v>2831510.22</v>
      </c>
      <c r="F79" s="13"/>
      <c r="G79" s="13"/>
    </row>
    <row r="80" spans="1:7" ht="15" thickBot="1">
      <c r="A80" s="98">
        <v>31111</v>
      </c>
      <c r="B80" s="8" t="s">
        <v>194</v>
      </c>
      <c r="C80" s="14">
        <v>6058600</v>
      </c>
      <c r="D80" s="15">
        <v>3227089.78</v>
      </c>
      <c r="E80" s="142">
        <f>C80-D80</f>
        <v>2831510.22</v>
      </c>
      <c r="F80" s="13"/>
      <c r="G80" s="13"/>
    </row>
    <row r="81" spans="1:7" ht="15" thickBot="1">
      <c r="A81" s="105">
        <v>3113</v>
      </c>
      <c r="B81" s="116" t="s">
        <v>91</v>
      </c>
      <c r="C81" s="143">
        <f>C82</f>
        <v>10000</v>
      </c>
      <c r="D81" s="143">
        <f>D82</f>
        <v>0</v>
      </c>
      <c r="E81" s="143">
        <f>E82</f>
        <v>10000</v>
      </c>
      <c r="F81" s="13"/>
      <c r="G81" s="13"/>
    </row>
    <row r="82" spans="1:7" ht="15" thickBot="1">
      <c r="A82" s="98">
        <v>31131</v>
      </c>
      <c r="B82" s="9" t="s">
        <v>3</v>
      </c>
      <c r="C82" s="14">
        <v>10000</v>
      </c>
      <c r="D82" s="15">
        <v>0</v>
      </c>
      <c r="E82" s="142">
        <f>C82-D82</f>
        <v>10000</v>
      </c>
      <c r="F82" s="13"/>
      <c r="G82" s="13"/>
    </row>
    <row r="83" spans="1:7" ht="15" thickBot="1">
      <c r="A83" s="105">
        <v>3114</v>
      </c>
      <c r="B83" s="10" t="s">
        <v>92</v>
      </c>
      <c r="C83" s="141">
        <f>C84</f>
        <v>1420000</v>
      </c>
      <c r="D83" s="143">
        <f>D84</f>
        <v>707318.54</v>
      </c>
      <c r="E83" s="143">
        <f>E84</f>
        <v>712681.46</v>
      </c>
      <c r="F83" s="13"/>
      <c r="G83" s="13"/>
    </row>
    <row r="84" spans="1:7" ht="15" thickBot="1">
      <c r="A84" s="98">
        <v>31141</v>
      </c>
      <c r="B84" s="7" t="s">
        <v>4</v>
      </c>
      <c r="C84" s="14">
        <v>1420000</v>
      </c>
      <c r="D84" s="15">
        <v>707318.54</v>
      </c>
      <c r="E84" s="142">
        <f>C84-D84</f>
        <v>712681.46</v>
      </c>
      <c r="F84" s="13"/>
      <c r="G84" s="13"/>
    </row>
    <row r="85" spans="1:7" ht="15" thickBot="1">
      <c r="A85" s="182">
        <v>312</v>
      </c>
      <c r="B85" s="10" t="s">
        <v>195</v>
      </c>
      <c r="C85" s="140">
        <f>C86</f>
        <v>401000</v>
      </c>
      <c r="D85" s="142">
        <f>D86</f>
        <v>192804.25</v>
      </c>
      <c r="E85" s="172">
        <f>E86</f>
        <v>208195.75</v>
      </c>
      <c r="F85" s="13"/>
      <c r="G85" s="13"/>
    </row>
    <row r="86" spans="1:7" ht="15" thickBot="1">
      <c r="A86" s="105">
        <v>3121</v>
      </c>
      <c r="B86" s="10" t="s">
        <v>10</v>
      </c>
      <c r="C86" s="140">
        <f>SUM(C87:C92)</f>
        <v>401000</v>
      </c>
      <c r="D86" s="142">
        <f>SUM(D87:D92)</f>
        <v>192804.25</v>
      </c>
      <c r="E86" s="142">
        <f>SUM(E87:E92)</f>
        <v>208195.75</v>
      </c>
      <c r="F86" s="13"/>
      <c r="G86" s="13"/>
    </row>
    <row r="87" spans="1:7" ht="15" thickBot="1">
      <c r="A87" s="98">
        <v>31212</v>
      </c>
      <c r="B87" s="7" t="s">
        <v>5</v>
      </c>
      <c r="C87" s="14">
        <v>60000</v>
      </c>
      <c r="D87" s="15">
        <v>25700.58</v>
      </c>
      <c r="E87" s="142">
        <f aca="true" t="shared" si="5" ref="E87:E92">C87-D87</f>
        <v>34299.42</v>
      </c>
      <c r="F87" s="13"/>
      <c r="G87" s="13"/>
    </row>
    <row r="88" spans="1:7" ht="15" thickBot="1">
      <c r="A88" s="98">
        <v>31213</v>
      </c>
      <c r="B88" s="7" t="s">
        <v>6</v>
      </c>
      <c r="C88" s="14">
        <v>17000</v>
      </c>
      <c r="D88" s="15">
        <v>0</v>
      </c>
      <c r="E88" s="142">
        <f t="shared" si="5"/>
        <v>17000</v>
      </c>
      <c r="F88" s="13"/>
      <c r="G88" s="13"/>
    </row>
    <row r="89" spans="1:7" ht="15" thickBot="1">
      <c r="A89" s="98">
        <v>31214</v>
      </c>
      <c r="B89" s="7" t="s">
        <v>7</v>
      </c>
      <c r="C89" s="14">
        <v>36000</v>
      </c>
      <c r="D89" s="15">
        <v>23803.2</v>
      </c>
      <c r="E89" s="142">
        <f t="shared" si="5"/>
        <v>12196.8</v>
      </c>
      <c r="F89" s="13"/>
      <c r="G89" s="13"/>
    </row>
    <row r="90" spans="1:7" ht="15" thickBot="1">
      <c r="A90" s="98">
        <v>31215</v>
      </c>
      <c r="B90" s="7" t="s">
        <v>8</v>
      </c>
      <c r="C90" s="14">
        <v>55500</v>
      </c>
      <c r="D90" s="15">
        <v>25800.47</v>
      </c>
      <c r="E90" s="142">
        <f t="shared" si="5"/>
        <v>29699.53</v>
      </c>
      <c r="F90" s="13"/>
      <c r="G90" s="13"/>
    </row>
    <row r="91" spans="1:7" ht="15" thickBot="1">
      <c r="A91" s="98">
        <v>31216</v>
      </c>
      <c r="B91" s="7" t="s">
        <v>9</v>
      </c>
      <c r="C91" s="14">
        <v>116250</v>
      </c>
      <c r="D91" s="15">
        <v>117500</v>
      </c>
      <c r="E91" s="142">
        <f t="shared" si="5"/>
        <v>-1250</v>
      </c>
      <c r="F91" s="13"/>
      <c r="G91" s="13"/>
    </row>
    <row r="92" spans="1:7" ht="15" thickBot="1">
      <c r="A92" s="98">
        <v>31219</v>
      </c>
      <c r="B92" s="7" t="s">
        <v>10</v>
      </c>
      <c r="C92" s="14">
        <v>116250</v>
      </c>
      <c r="D92" s="15">
        <v>0</v>
      </c>
      <c r="E92" s="142">
        <f t="shared" si="5"/>
        <v>116250</v>
      </c>
      <c r="F92" s="13"/>
      <c r="G92" s="13"/>
    </row>
    <row r="93" spans="1:7" ht="15" thickBot="1">
      <c r="A93" s="183">
        <v>313</v>
      </c>
      <c r="B93" s="10" t="s">
        <v>196</v>
      </c>
      <c r="C93" s="140">
        <f>C94+C96+C99</f>
        <v>1220265</v>
      </c>
      <c r="D93" s="142">
        <f>D94+D96+D99</f>
        <v>655761.16</v>
      </c>
      <c r="E93" s="172">
        <f>E94+E96+E99</f>
        <v>564503.84</v>
      </c>
      <c r="F93" s="13"/>
      <c r="G93" s="13"/>
    </row>
    <row r="94" spans="1:7" ht="15" thickBot="1">
      <c r="A94" s="99">
        <v>3131</v>
      </c>
      <c r="B94" s="10" t="s">
        <v>216</v>
      </c>
      <c r="C94" s="140">
        <f>C95</f>
        <v>0</v>
      </c>
      <c r="D94" s="142">
        <f>D95</f>
        <v>2178.77</v>
      </c>
      <c r="E94" s="142">
        <f>E95</f>
        <v>-2178.77</v>
      </c>
      <c r="F94" s="13"/>
      <c r="G94" s="13"/>
    </row>
    <row r="95" spans="1:7" ht="15" thickBot="1">
      <c r="A95" s="98">
        <v>31311</v>
      </c>
      <c r="B95" s="7" t="s">
        <v>215</v>
      </c>
      <c r="C95" s="170">
        <v>0</v>
      </c>
      <c r="D95" s="171">
        <v>2178.77</v>
      </c>
      <c r="E95" s="142">
        <f>C95-D95</f>
        <v>-2178.77</v>
      </c>
      <c r="F95" s="13"/>
      <c r="G95" s="13"/>
    </row>
    <row r="96" spans="1:7" ht="15" thickBot="1">
      <c r="A96" s="99">
        <v>3132</v>
      </c>
      <c r="B96" s="10" t="s">
        <v>93</v>
      </c>
      <c r="C96" s="140">
        <f>C97+C98</f>
        <v>1209438</v>
      </c>
      <c r="D96" s="142">
        <f>D97+D98</f>
        <v>642882.86</v>
      </c>
      <c r="E96" s="142">
        <f>E97+E98</f>
        <v>566555.14</v>
      </c>
      <c r="F96" s="13"/>
      <c r="G96" s="13"/>
    </row>
    <row r="97" spans="1:7" ht="15" thickBot="1">
      <c r="A97" s="98">
        <v>31321</v>
      </c>
      <c r="B97" s="7" t="s">
        <v>11</v>
      </c>
      <c r="C97" s="14">
        <v>1206250</v>
      </c>
      <c r="D97" s="15">
        <v>639735.94</v>
      </c>
      <c r="E97" s="142">
        <f>C97-D97</f>
        <v>566514.06</v>
      </c>
      <c r="F97" s="13"/>
      <c r="G97" s="13"/>
    </row>
    <row r="98" spans="1:7" ht="15" thickBot="1">
      <c r="A98" s="98">
        <v>31322</v>
      </c>
      <c r="B98" s="7" t="s">
        <v>12</v>
      </c>
      <c r="C98" s="14">
        <v>3188</v>
      </c>
      <c r="D98" s="15">
        <v>3146.92</v>
      </c>
      <c r="E98" s="142">
        <f>C98-D98</f>
        <v>41.07999999999993</v>
      </c>
      <c r="F98" s="13"/>
      <c r="G98" s="13"/>
    </row>
    <row r="99" spans="1:7" ht="15" thickBot="1">
      <c r="A99" s="99">
        <v>3133</v>
      </c>
      <c r="B99" s="10" t="s">
        <v>94</v>
      </c>
      <c r="C99" s="140">
        <f>C100</f>
        <v>10827</v>
      </c>
      <c r="D99" s="142">
        <f>SUM(D100)</f>
        <v>10699.53</v>
      </c>
      <c r="E99" s="142">
        <f>SUM(E100)</f>
        <v>127.46999999999935</v>
      </c>
      <c r="F99" s="13"/>
      <c r="G99" s="13"/>
    </row>
    <row r="100" spans="1:7" ht="15" thickBot="1">
      <c r="A100" s="98">
        <v>31332</v>
      </c>
      <c r="B100" s="7" t="s">
        <v>94</v>
      </c>
      <c r="C100" s="14">
        <v>10827</v>
      </c>
      <c r="D100" s="15">
        <v>10699.53</v>
      </c>
      <c r="E100" s="142">
        <f>C100-D100</f>
        <v>127.46999999999935</v>
      </c>
      <c r="F100" s="13"/>
      <c r="G100" s="13"/>
    </row>
    <row r="101" spans="3:7" ht="14.25">
      <c r="C101" s="13"/>
      <c r="D101" s="58"/>
      <c r="E101" s="58"/>
      <c r="F101" s="13"/>
      <c r="G101" s="13"/>
    </row>
    <row r="102" spans="3:7" ht="14.25">
      <c r="C102" s="13"/>
      <c r="D102" s="58"/>
      <c r="E102" s="58"/>
      <c r="F102" s="13"/>
      <c r="G102" s="13"/>
    </row>
    <row r="103" spans="3:7" ht="14.25">
      <c r="C103" s="13"/>
      <c r="D103" s="58"/>
      <c r="E103" s="58"/>
      <c r="F103" s="13"/>
      <c r="G103" s="13"/>
    </row>
    <row r="104" spans="1:7" ht="15" thickBot="1">
      <c r="A104" s="97"/>
      <c r="B104" s="24"/>
      <c r="C104" s="26"/>
      <c r="D104" s="52"/>
      <c r="E104" s="52"/>
      <c r="F104" s="26"/>
      <c r="G104" s="13"/>
    </row>
    <row r="105" spans="1:7" ht="15" thickBot="1">
      <c r="A105" s="159" t="s">
        <v>0</v>
      </c>
      <c r="B105" s="6" t="s">
        <v>82</v>
      </c>
      <c r="C105" s="60" t="s">
        <v>145</v>
      </c>
      <c r="D105" s="61" t="s">
        <v>1</v>
      </c>
      <c r="E105" s="61" t="s">
        <v>95</v>
      </c>
      <c r="F105" s="13"/>
      <c r="G105" s="13"/>
    </row>
    <row r="106" spans="1:7" ht="15" customHeight="1" thickBot="1">
      <c r="A106" s="160"/>
      <c r="B106" s="40" t="s">
        <v>156</v>
      </c>
      <c r="C106" s="64"/>
      <c r="D106" s="155"/>
      <c r="E106" s="66"/>
      <c r="F106" s="26"/>
      <c r="G106" s="13"/>
    </row>
    <row r="107" spans="1:7" ht="15" thickBot="1">
      <c r="A107" s="98"/>
      <c r="B107" s="10" t="s">
        <v>141</v>
      </c>
      <c r="C107" s="144">
        <f>C109+C208+C216</f>
        <v>7106310</v>
      </c>
      <c r="D107" s="144">
        <f>D109+D208+D216</f>
        <v>3466409.71</v>
      </c>
      <c r="E107" s="144">
        <f>E109+E208+E216</f>
        <v>3639900.29</v>
      </c>
      <c r="F107" s="13"/>
      <c r="G107" s="36"/>
    </row>
    <row r="108" spans="1:7" ht="15" thickBot="1">
      <c r="A108" s="161"/>
      <c r="B108" s="23"/>
      <c r="C108" s="37"/>
      <c r="D108" s="65"/>
      <c r="E108" s="66"/>
      <c r="F108" s="13"/>
      <c r="G108" s="13"/>
    </row>
    <row r="109" spans="1:7" ht="15" thickBot="1">
      <c r="A109" s="161">
        <v>32</v>
      </c>
      <c r="B109" s="45" t="s">
        <v>210</v>
      </c>
      <c r="C109" s="145">
        <f>C110+C122+C147+C186+C190</f>
        <v>7076710</v>
      </c>
      <c r="D109" s="156">
        <f>D110+D122+D147+D186+D190</f>
        <v>3442731.63</v>
      </c>
      <c r="E109" s="156">
        <f>E110+E122+E147+E186+E190</f>
        <v>3633978.37</v>
      </c>
      <c r="F109" s="13"/>
      <c r="G109" s="13"/>
    </row>
    <row r="110" spans="1:7" ht="15" thickBot="1">
      <c r="A110" s="182">
        <v>321</v>
      </c>
      <c r="B110" s="96" t="s">
        <v>193</v>
      </c>
      <c r="C110" s="140">
        <f>C111+C117+C119</f>
        <v>306800</v>
      </c>
      <c r="D110" s="142">
        <f>D111+D117+D119</f>
        <v>189421.91999999998</v>
      </c>
      <c r="E110" s="172">
        <f>E111+E117+E119</f>
        <v>117378.08000000002</v>
      </c>
      <c r="F110" s="13"/>
      <c r="G110" s="13"/>
    </row>
    <row r="111" spans="1:7" ht="15" thickBot="1">
      <c r="A111" s="105">
        <v>3211</v>
      </c>
      <c r="B111" s="10" t="s">
        <v>99</v>
      </c>
      <c r="C111" s="140">
        <f>SUM(C112:C116)</f>
        <v>24800</v>
      </c>
      <c r="D111" s="142">
        <f>SUM(D112:D116)</f>
        <v>13293.960000000001</v>
      </c>
      <c r="E111" s="142">
        <f>SUM(E112:E116)</f>
        <v>11506.04</v>
      </c>
      <c r="F111" s="13"/>
      <c r="G111" s="13"/>
    </row>
    <row r="112" spans="1:7" ht="15" thickBot="1">
      <c r="A112" s="98">
        <v>32111</v>
      </c>
      <c r="B112" s="7" t="s">
        <v>13</v>
      </c>
      <c r="C112" s="68">
        <v>8500</v>
      </c>
      <c r="D112" s="15">
        <v>4165</v>
      </c>
      <c r="E112" s="142">
        <f>C112-D112</f>
        <v>4335</v>
      </c>
      <c r="F112" s="13"/>
      <c r="G112" s="13"/>
    </row>
    <row r="113" spans="1:7" ht="15" thickBot="1">
      <c r="A113" s="98">
        <v>32112</v>
      </c>
      <c r="B113" s="7" t="s">
        <v>14</v>
      </c>
      <c r="C113" s="68">
        <v>4400</v>
      </c>
      <c r="D113" s="15">
        <v>1145.88</v>
      </c>
      <c r="E113" s="142">
        <f>C113-D113</f>
        <v>3254.12</v>
      </c>
      <c r="F113" s="13"/>
      <c r="G113" s="13"/>
    </row>
    <row r="114" spans="1:7" ht="15" thickBot="1">
      <c r="A114" s="98">
        <v>32113</v>
      </c>
      <c r="B114" s="7" t="s">
        <v>15</v>
      </c>
      <c r="C114" s="68">
        <v>5500</v>
      </c>
      <c r="D114" s="15">
        <v>6122</v>
      </c>
      <c r="E114" s="142">
        <f>C114-D114</f>
        <v>-622</v>
      </c>
      <c r="F114" s="13"/>
      <c r="G114" s="13"/>
    </row>
    <row r="115" spans="1:7" ht="15" thickBot="1">
      <c r="A115" s="98">
        <v>32115</v>
      </c>
      <c r="B115" s="7" t="s">
        <v>16</v>
      </c>
      <c r="C115" s="68">
        <v>4400</v>
      </c>
      <c r="D115" s="15">
        <v>441.08</v>
      </c>
      <c r="E115" s="142">
        <f>C115-D115</f>
        <v>3958.92</v>
      </c>
      <c r="F115" s="13"/>
      <c r="G115" s="13"/>
    </row>
    <row r="116" spans="1:7" ht="15" thickBot="1">
      <c r="A116" s="98">
        <v>32119</v>
      </c>
      <c r="B116" s="7" t="s">
        <v>17</v>
      </c>
      <c r="C116" s="68">
        <v>2000</v>
      </c>
      <c r="D116" s="15">
        <v>1420</v>
      </c>
      <c r="E116" s="142">
        <f>C116-D116</f>
        <v>580</v>
      </c>
      <c r="F116" s="13"/>
      <c r="G116" s="13"/>
    </row>
    <row r="117" spans="1:7" ht="15" thickBot="1">
      <c r="A117" s="105">
        <v>3212</v>
      </c>
      <c r="B117" s="10" t="s">
        <v>18</v>
      </c>
      <c r="C117" s="140">
        <f>C118</f>
        <v>252000</v>
      </c>
      <c r="D117" s="142">
        <f>D118</f>
        <v>166772.96</v>
      </c>
      <c r="E117" s="142">
        <f>E118</f>
        <v>85227.04000000001</v>
      </c>
      <c r="F117" s="13"/>
      <c r="G117" s="13"/>
    </row>
    <row r="118" spans="1:7" ht="15" thickBot="1">
      <c r="A118" s="98">
        <v>32121</v>
      </c>
      <c r="B118" s="7" t="s">
        <v>18</v>
      </c>
      <c r="C118" s="68">
        <v>252000</v>
      </c>
      <c r="D118" s="15">
        <v>166772.96</v>
      </c>
      <c r="E118" s="142">
        <f>C118-D118</f>
        <v>85227.04000000001</v>
      </c>
      <c r="F118" s="13"/>
      <c r="G118" s="13"/>
    </row>
    <row r="119" spans="1:7" ht="17.25" customHeight="1" thickBot="1">
      <c r="A119" s="105">
        <v>3213</v>
      </c>
      <c r="B119" s="10" t="s">
        <v>100</v>
      </c>
      <c r="C119" s="146">
        <f>SUM(C120:C121)</f>
        <v>30000</v>
      </c>
      <c r="D119" s="142">
        <f>SUM(D120:D121)</f>
        <v>9355</v>
      </c>
      <c r="E119" s="142">
        <f>SUM(E120:E121)</f>
        <v>20645</v>
      </c>
      <c r="F119" s="13"/>
      <c r="G119" s="13"/>
    </row>
    <row r="120" spans="1:6" ht="15" customHeight="1" thickBot="1">
      <c r="A120" s="98">
        <v>32131</v>
      </c>
      <c r="B120" s="7" t="s">
        <v>19</v>
      </c>
      <c r="C120" s="68">
        <v>20000</v>
      </c>
      <c r="D120" s="15">
        <v>9355</v>
      </c>
      <c r="E120" s="142">
        <f>C120-D120</f>
        <v>10645</v>
      </c>
      <c r="F120" s="13"/>
    </row>
    <row r="121" spans="1:6" ht="17.25" customHeight="1" thickBot="1">
      <c r="A121" s="98">
        <v>32132</v>
      </c>
      <c r="B121" s="7" t="s">
        <v>20</v>
      </c>
      <c r="C121" s="68">
        <v>10000</v>
      </c>
      <c r="D121" s="15">
        <v>0</v>
      </c>
      <c r="E121" s="142">
        <f>C121-D121</f>
        <v>10000</v>
      </c>
      <c r="F121" s="13"/>
    </row>
    <row r="122" spans="1:7" ht="15" thickBot="1">
      <c r="A122" s="182">
        <v>322</v>
      </c>
      <c r="B122" s="96" t="s">
        <v>197</v>
      </c>
      <c r="C122" s="140">
        <f>C123+C129+C132+C137+C142+C145</f>
        <v>5068084</v>
      </c>
      <c r="D122" s="142">
        <f>D123+D129+D132+D137+D142+D145</f>
        <v>2478239.46</v>
      </c>
      <c r="E122" s="172">
        <f>E123+E129+E132+E137+E142+E145</f>
        <v>2589844.54</v>
      </c>
      <c r="F122" s="13"/>
      <c r="G122" s="33"/>
    </row>
    <row r="123" spans="1:6" ht="15" thickBot="1">
      <c r="A123" s="105">
        <v>3221</v>
      </c>
      <c r="B123" s="10" t="s">
        <v>101</v>
      </c>
      <c r="C123" s="140">
        <f>SUM(C124:C128)</f>
        <v>433500</v>
      </c>
      <c r="D123" s="142">
        <f>SUM(D124:D128)</f>
        <v>193221.08999999997</v>
      </c>
      <c r="E123" s="142">
        <f>SUM(E124:E128)</f>
        <v>240278.91000000003</v>
      </c>
      <c r="F123" s="13"/>
    </row>
    <row r="124" spans="1:6" ht="15" thickBot="1">
      <c r="A124" s="98">
        <v>32211</v>
      </c>
      <c r="B124" s="7" t="s">
        <v>21</v>
      </c>
      <c r="C124" s="68">
        <v>23000</v>
      </c>
      <c r="D124" s="15">
        <v>11149.08</v>
      </c>
      <c r="E124" s="142">
        <f>C124-D124</f>
        <v>11850.92</v>
      </c>
      <c r="F124" s="13"/>
    </row>
    <row r="125" spans="1:6" ht="15" thickBot="1">
      <c r="A125" s="98">
        <v>32212</v>
      </c>
      <c r="B125" s="7" t="s">
        <v>22</v>
      </c>
      <c r="C125" s="68">
        <v>19000</v>
      </c>
      <c r="D125" s="15">
        <v>20436.82</v>
      </c>
      <c r="E125" s="142">
        <f>C125-D125</f>
        <v>-1436.8199999999997</v>
      </c>
      <c r="F125" s="13"/>
    </row>
    <row r="126" spans="1:6" ht="15" thickBot="1">
      <c r="A126" s="98">
        <v>32214</v>
      </c>
      <c r="B126" s="7" t="s">
        <v>23</v>
      </c>
      <c r="C126" s="68">
        <v>306500</v>
      </c>
      <c r="D126" s="15">
        <v>123169.78</v>
      </c>
      <c r="E126" s="142">
        <f>C126-D126</f>
        <v>183330.22</v>
      </c>
      <c r="F126" s="13"/>
    </row>
    <row r="127" spans="1:6" ht="15" thickBot="1">
      <c r="A127" s="98">
        <v>32216</v>
      </c>
      <c r="B127" s="7" t="s">
        <v>24</v>
      </c>
      <c r="C127" s="68">
        <v>75000</v>
      </c>
      <c r="D127" s="15">
        <v>32736.55</v>
      </c>
      <c r="E127" s="142">
        <f>C127-D127</f>
        <v>42263.45</v>
      </c>
      <c r="F127" s="13"/>
    </row>
    <row r="128" spans="1:6" ht="15" thickBot="1">
      <c r="A128" s="98">
        <v>32219</v>
      </c>
      <c r="B128" s="7" t="s">
        <v>25</v>
      </c>
      <c r="C128" s="68">
        <v>10000</v>
      </c>
      <c r="D128" s="15">
        <v>5728.86</v>
      </c>
      <c r="E128" s="142">
        <f>C128-D128</f>
        <v>4271.14</v>
      </c>
      <c r="F128" s="13"/>
    </row>
    <row r="129" spans="1:6" ht="15" thickBot="1">
      <c r="A129" s="99">
        <v>3222</v>
      </c>
      <c r="B129" s="10" t="s">
        <v>102</v>
      </c>
      <c r="C129" s="140">
        <f>SUM(C130:C131)</f>
        <v>2534500</v>
      </c>
      <c r="D129" s="142">
        <f>SUM(D130:D131)</f>
        <v>1171275.31</v>
      </c>
      <c r="E129" s="142">
        <f>SUM(E130:E131)</f>
        <v>1363224.69</v>
      </c>
      <c r="F129" s="13"/>
    </row>
    <row r="130" spans="1:6" ht="15" thickBot="1">
      <c r="A130" s="98">
        <v>32224</v>
      </c>
      <c r="B130" s="7" t="s">
        <v>26</v>
      </c>
      <c r="C130" s="68">
        <v>2319500</v>
      </c>
      <c r="D130" s="15">
        <v>1083565.27</v>
      </c>
      <c r="E130" s="142">
        <f>C130-D130</f>
        <v>1235934.73</v>
      </c>
      <c r="F130" s="13"/>
    </row>
    <row r="131" spans="1:6" ht="15" thickBot="1">
      <c r="A131" s="98">
        <v>32229</v>
      </c>
      <c r="B131" s="7" t="s">
        <v>27</v>
      </c>
      <c r="C131" s="68">
        <v>215000</v>
      </c>
      <c r="D131" s="15">
        <v>87710.04</v>
      </c>
      <c r="E131" s="142">
        <f>C131-D131</f>
        <v>127289.96</v>
      </c>
      <c r="F131" s="13"/>
    </row>
    <row r="132" spans="1:6" ht="24" customHeight="1" thickBot="1">
      <c r="A132" s="99">
        <v>3223</v>
      </c>
      <c r="B132" s="10" t="s">
        <v>103</v>
      </c>
      <c r="C132" s="140">
        <f>SUM(C133:C136)</f>
        <v>1896500</v>
      </c>
      <c r="D132" s="142">
        <f>SUM(D133:D136)</f>
        <v>1054333.7699999998</v>
      </c>
      <c r="E132" s="142">
        <f>SUM(E133:E136)</f>
        <v>842166.2300000001</v>
      </c>
      <c r="F132" s="13"/>
    </row>
    <row r="133" spans="1:6" ht="17.25" customHeight="1" thickBot="1">
      <c r="A133" s="98">
        <v>32231</v>
      </c>
      <c r="B133" s="7" t="s">
        <v>28</v>
      </c>
      <c r="C133" s="68">
        <v>660000</v>
      </c>
      <c r="D133" s="15">
        <v>315674.79</v>
      </c>
      <c r="E133" s="142">
        <f>C133-D133</f>
        <v>344325.21</v>
      </c>
      <c r="F133" s="13"/>
    </row>
    <row r="134" spans="1:6" ht="15" thickBot="1">
      <c r="A134" s="98">
        <v>32232</v>
      </c>
      <c r="B134" s="7" t="s">
        <v>29</v>
      </c>
      <c r="C134" s="68">
        <v>1005000</v>
      </c>
      <c r="D134" s="15">
        <v>624833.63</v>
      </c>
      <c r="E134" s="142">
        <f>C134-D134</f>
        <v>380166.37</v>
      </c>
      <c r="F134" s="13"/>
    </row>
    <row r="135" spans="1:6" ht="15" thickBot="1">
      <c r="A135" s="98">
        <v>32233</v>
      </c>
      <c r="B135" s="7" t="s">
        <v>30</v>
      </c>
      <c r="C135" s="68">
        <v>206500</v>
      </c>
      <c r="D135" s="15">
        <v>103043.94</v>
      </c>
      <c r="E135" s="142">
        <f>C135-D135</f>
        <v>103456.06</v>
      </c>
      <c r="F135" s="13"/>
    </row>
    <row r="136" spans="1:6" ht="15" thickBot="1">
      <c r="A136" s="98">
        <v>32234</v>
      </c>
      <c r="B136" s="7" t="s">
        <v>31</v>
      </c>
      <c r="C136" s="68">
        <v>25000</v>
      </c>
      <c r="D136" s="15">
        <v>10781.41</v>
      </c>
      <c r="E136" s="142">
        <f>C136-D136</f>
        <v>14218.59</v>
      </c>
      <c r="F136" s="13"/>
    </row>
    <row r="137" spans="1:6" ht="15" thickBot="1">
      <c r="A137" s="105">
        <v>3224</v>
      </c>
      <c r="B137" s="10" t="s">
        <v>104</v>
      </c>
      <c r="C137" s="140">
        <f>SUM(C138:C141)</f>
        <v>108000</v>
      </c>
      <c r="D137" s="142">
        <f>SUM(D138:D141)</f>
        <v>37011.96</v>
      </c>
      <c r="E137" s="142">
        <f>SUM(E138:E141)</f>
        <v>70988.04000000001</v>
      </c>
      <c r="F137" s="13"/>
    </row>
    <row r="138" spans="1:7" ht="19.5" customHeight="1" thickBot="1">
      <c r="A138" s="98">
        <v>32241</v>
      </c>
      <c r="B138" s="7" t="s">
        <v>32</v>
      </c>
      <c r="C138" s="68">
        <v>87000</v>
      </c>
      <c r="D138" s="15">
        <v>29672.79</v>
      </c>
      <c r="E138" s="142">
        <f>C138-D138</f>
        <v>57327.21</v>
      </c>
      <c r="F138" s="13"/>
      <c r="G138" s="29"/>
    </row>
    <row r="139" spans="1:6" ht="19.5" customHeight="1" thickBot="1">
      <c r="A139" s="98">
        <v>32242</v>
      </c>
      <c r="B139" s="7" t="s">
        <v>33</v>
      </c>
      <c r="C139" s="68">
        <v>16000</v>
      </c>
      <c r="D139" s="15">
        <v>5789.77</v>
      </c>
      <c r="E139" s="142">
        <f>C139-D139</f>
        <v>10210.23</v>
      </c>
      <c r="F139" s="13"/>
    </row>
    <row r="140" spans="1:6" ht="15" thickBot="1">
      <c r="A140" s="98">
        <v>32243</v>
      </c>
      <c r="B140" s="7" t="s">
        <v>34</v>
      </c>
      <c r="C140" s="68">
        <v>2000</v>
      </c>
      <c r="D140" s="15">
        <v>65</v>
      </c>
      <c r="E140" s="142">
        <f>C140-D140</f>
        <v>1935</v>
      </c>
      <c r="F140" s="13"/>
    </row>
    <row r="141" spans="1:6" ht="15" thickBot="1">
      <c r="A141" s="98">
        <v>32244</v>
      </c>
      <c r="B141" s="7" t="s">
        <v>35</v>
      </c>
      <c r="C141" s="68">
        <v>3000</v>
      </c>
      <c r="D141" s="15">
        <v>1484.4</v>
      </c>
      <c r="E141" s="142">
        <f>C141-D141</f>
        <v>1515.6</v>
      </c>
      <c r="F141" s="13"/>
    </row>
    <row r="142" spans="1:6" ht="15" thickBot="1">
      <c r="A142" s="99">
        <v>3225</v>
      </c>
      <c r="B142" s="10" t="s">
        <v>105</v>
      </c>
      <c r="C142" s="140">
        <f>SUM(C143:C144)</f>
        <v>75584</v>
      </c>
      <c r="D142" s="142">
        <f>SUM(D143:D144)</f>
        <v>22043.99</v>
      </c>
      <c r="E142" s="142">
        <f>SUM(E143:E144)</f>
        <v>53540.009999999995</v>
      </c>
      <c r="F142" s="13"/>
    </row>
    <row r="143" spans="1:6" ht="15" thickBot="1">
      <c r="A143" s="98">
        <v>32251</v>
      </c>
      <c r="B143" s="7" t="s">
        <v>36</v>
      </c>
      <c r="C143" s="68">
        <v>73084</v>
      </c>
      <c r="D143" s="15">
        <v>22043.99</v>
      </c>
      <c r="E143" s="142">
        <f>C143-D143</f>
        <v>51040.009999999995</v>
      </c>
      <c r="F143" s="13"/>
    </row>
    <row r="144" spans="1:6" ht="15" thickBot="1">
      <c r="A144" s="98">
        <v>32252</v>
      </c>
      <c r="B144" s="7" t="s">
        <v>37</v>
      </c>
      <c r="C144" s="68">
        <v>2500</v>
      </c>
      <c r="D144" s="15">
        <v>0</v>
      </c>
      <c r="E144" s="142">
        <f>C144-D144</f>
        <v>2500</v>
      </c>
      <c r="F144" s="13"/>
    </row>
    <row r="145" spans="1:6" ht="15" thickBot="1">
      <c r="A145" s="105">
        <v>3227</v>
      </c>
      <c r="B145" s="7" t="s">
        <v>106</v>
      </c>
      <c r="C145" s="140">
        <f>C146</f>
        <v>20000</v>
      </c>
      <c r="D145" s="142">
        <f>D146</f>
        <v>353.34</v>
      </c>
      <c r="E145" s="142">
        <f>E146</f>
        <v>19646.66</v>
      </c>
      <c r="F145" s="13"/>
    </row>
    <row r="146" spans="1:6" ht="15" thickBot="1">
      <c r="A146" s="98">
        <v>32271</v>
      </c>
      <c r="B146" s="7" t="s">
        <v>38</v>
      </c>
      <c r="C146" s="68">
        <v>20000</v>
      </c>
      <c r="D146" s="15">
        <v>353.34</v>
      </c>
      <c r="E146" s="142">
        <f>C146-D146</f>
        <v>19646.66</v>
      </c>
      <c r="F146" s="13"/>
    </row>
    <row r="147" spans="1:7" ht="15" thickBot="1">
      <c r="A147" s="182">
        <v>323</v>
      </c>
      <c r="B147" s="96" t="s">
        <v>198</v>
      </c>
      <c r="C147" s="140">
        <f>C148+C153+C158+C160+C166+C168+C171+C175+C179</f>
        <v>1482425</v>
      </c>
      <c r="D147" s="142">
        <f>D148+D153+D158+D160+D166+D168+D171+D175+D179</f>
        <v>650675.1999999998</v>
      </c>
      <c r="E147" s="172">
        <f>E148+E153+E158+E160+E166+E168+E171+E175+E179</f>
        <v>831749.8000000002</v>
      </c>
      <c r="F147" s="13"/>
      <c r="G147" s="29"/>
    </row>
    <row r="148" spans="1:6" ht="15" thickBot="1">
      <c r="A148" s="105">
        <v>3231</v>
      </c>
      <c r="B148" s="10" t="s">
        <v>107</v>
      </c>
      <c r="C148" s="140">
        <f>SUM(C149:C152)</f>
        <v>66600</v>
      </c>
      <c r="D148" s="142">
        <f>SUM(D149:D152)</f>
        <v>27996.62</v>
      </c>
      <c r="E148" s="142">
        <f>SUM(E149:E152)</f>
        <v>38603.380000000005</v>
      </c>
      <c r="F148" s="13"/>
    </row>
    <row r="149" spans="1:6" ht="15" thickBot="1">
      <c r="A149" s="98">
        <v>32311</v>
      </c>
      <c r="B149" s="7" t="s">
        <v>39</v>
      </c>
      <c r="C149" s="68">
        <v>23000</v>
      </c>
      <c r="D149" s="15">
        <v>12988.52</v>
      </c>
      <c r="E149" s="142">
        <f>C149-D149</f>
        <v>10011.48</v>
      </c>
      <c r="F149" s="13"/>
    </row>
    <row r="150" spans="1:6" ht="15" thickBot="1">
      <c r="A150" s="98">
        <v>32312</v>
      </c>
      <c r="B150" s="7" t="s">
        <v>40</v>
      </c>
      <c r="C150" s="68">
        <v>15000</v>
      </c>
      <c r="D150" s="15">
        <v>4810.65</v>
      </c>
      <c r="E150" s="142">
        <f>C150-D150</f>
        <v>10189.35</v>
      </c>
      <c r="F150" s="13"/>
    </row>
    <row r="151" spans="1:6" ht="15" thickBot="1">
      <c r="A151" s="98">
        <v>32313</v>
      </c>
      <c r="B151" s="7" t="s">
        <v>41</v>
      </c>
      <c r="C151" s="68">
        <v>21000</v>
      </c>
      <c r="D151" s="15">
        <v>7023.45</v>
      </c>
      <c r="E151" s="142">
        <f>C151-D151</f>
        <v>13976.55</v>
      </c>
      <c r="F151" s="13"/>
    </row>
    <row r="152" spans="1:6" ht="15" thickBot="1">
      <c r="A152" s="98">
        <v>32314</v>
      </c>
      <c r="B152" s="7" t="s">
        <v>42</v>
      </c>
      <c r="C152" s="68">
        <v>7600</v>
      </c>
      <c r="D152" s="15">
        <v>3174</v>
      </c>
      <c r="E152" s="142">
        <f>C152-D152</f>
        <v>4426</v>
      </c>
      <c r="F152" s="13"/>
    </row>
    <row r="153" spans="1:6" ht="15" thickBot="1">
      <c r="A153" s="99">
        <v>3232</v>
      </c>
      <c r="B153" s="10" t="s">
        <v>108</v>
      </c>
      <c r="C153" s="140">
        <f>SUM(C154:C157)</f>
        <v>516375</v>
      </c>
      <c r="D153" s="142">
        <f>SUM(D154:D157)</f>
        <v>230994.03999999998</v>
      </c>
      <c r="E153" s="142">
        <f>SUM(E154:E157)</f>
        <v>285380.96</v>
      </c>
      <c r="F153" s="13"/>
    </row>
    <row r="154" spans="1:6" ht="15" thickBot="1">
      <c r="A154" s="98">
        <v>32321</v>
      </c>
      <c r="B154" s="7" t="s">
        <v>43</v>
      </c>
      <c r="C154" s="68">
        <v>391375</v>
      </c>
      <c r="D154" s="15">
        <v>172753.55</v>
      </c>
      <c r="E154" s="142">
        <f>C154-D154</f>
        <v>218621.45</v>
      </c>
      <c r="F154" s="13"/>
    </row>
    <row r="155" spans="1:6" ht="15" thickBot="1">
      <c r="A155" s="98">
        <v>32322</v>
      </c>
      <c r="B155" s="7" t="s">
        <v>44</v>
      </c>
      <c r="C155" s="68">
        <v>80000</v>
      </c>
      <c r="D155" s="15">
        <v>32536.74</v>
      </c>
      <c r="E155" s="142">
        <f>C155-D155</f>
        <v>47463.259999999995</v>
      </c>
      <c r="F155" s="13"/>
    </row>
    <row r="156" spans="1:6" ht="15" thickBot="1">
      <c r="A156" s="98">
        <v>32323</v>
      </c>
      <c r="B156" s="7" t="s">
        <v>45</v>
      </c>
      <c r="C156" s="68">
        <v>10000</v>
      </c>
      <c r="D156" s="15">
        <v>13617.5</v>
      </c>
      <c r="E156" s="142">
        <f>C156-D156</f>
        <v>-3617.5</v>
      </c>
      <c r="F156" s="13"/>
    </row>
    <row r="157" spans="1:6" ht="15" thickBot="1">
      <c r="A157" s="98">
        <v>32329</v>
      </c>
      <c r="B157" s="7" t="s">
        <v>46</v>
      </c>
      <c r="C157" s="68">
        <v>35000</v>
      </c>
      <c r="D157" s="15">
        <v>12086.25</v>
      </c>
      <c r="E157" s="142">
        <f>C157-D157</f>
        <v>22913.75</v>
      </c>
      <c r="F157" s="13"/>
    </row>
    <row r="158" spans="1:6" ht="15" thickBot="1">
      <c r="A158" s="99">
        <v>3233</v>
      </c>
      <c r="B158" s="10" t="s">
        <v>109</v>
      </c>
      <c r="C158" s="140">
        <f>C159</f>
        <v>54000</v>
      </c>
      <c r="D158" s="142">
        <f>D159</f>
        <v>3474.18</v>
      </c>
      <c r="E158" s="142">
        <f>E159</f>
        <v>50525.82</v>
      </c>
      <c r="F158" s="13"/>
    </row>
    <row r="159" spans="1:6" ht="15" thickBot="1">
      <c r="A159" s="98">
        <v>32339</v>
      </c>
      <c r="B159" s="7" t="s">
        <v>47</v>
      </c>
      <c r="C159" s="68">
        <v>54000</v>
      </c>
      <c r="D159" s="15">
        <v>3474.18</v>
      </c>
      <c r="E159" s="142">
        <f>C159-D159</f>
        <v>50525.82</v>
      </c>
      <c r="F159" s="13"/>
    </row>
    <row r="160" spans="1:6" ht="15" thickBot="1">
      <c r="A160" s="99">
        <v>3234</v>
      </c>
      <c r="B160" s="10" t="s">
        <v>110</v>
      </c>
      <c r="C160" s="140">
        <f>SUM(C161:C165)</f>
        <v>636000</v>
      </c>
      <c r="D160" s="142">
        <f>SUM(D161:D165)</f>
        <v>289966.81</v>
      </c>
      <c r="E160" s="142">
        <f>SUM(E161:E165)</f>
        <v>346033.19</v>
      </c>
      <c r="F160" s="13"/>
    </row>
    <row r="161" spans="1:6" ht="15" thickBot="1">
      <c r="A161" s="98">
        <v>32341</v>
      </c>
      <c r="B161" s="7" t="s">
        <v>48</v>
      </c>
      <c r="C161" s="68">
        <v>370000</v>
      </c>
      <c r="D161" s="15">
        <v>156014.59</v>
      </c>
      <c r="E161" s="142">
        <f>C161-D161</f>
        <v>213985.41</v>
      </c>
      <c r="F161" s="13"/>
    </row>
    <row r="162" spans="1:10" ht="15" thickBot="1">
      <c r="A162" s="98">
        <v>32342</v>
      </c>
      <c r="B162" s="7" t="s">
        <v>49</v>
      </c>
      <c r="C162" s="68">
        <v>190000</v>
      </c>
      <c r="D162" s="15">
        <v>93191.8</v>
      </c>
      <c r="E162" s="142">
        <f>C162-D162</f>
        <v>96808.2</v>
      </c>
      <c r="F162" s="13"/>
      <c r="H162" s="13"/>
      <c r="I162" s="13"/>
      <c r="J162" s="13"/>
    </row>
    <row r="163" spans="1:10" ht="15" thickBot="1">
      <c r="A163" s="98">
        <v>32343</v>
      </c>
      <c r="B163" s="7" t="s">
        <v>50</v>
      </c>
      <c r="C163" s="68">
        <v>35000</v>
      </c>
      <c r="D163" s="15">
        <v>17500</v>
      </c>
      <c r="E163" s="142">
        <f>C163-D163</f>
        <v>17500</v>
      </c>
      <c r="F163" s="13"/>
      <c r="H163" s="13"/>
      <c r="I163" s="13"/>
      <c r="J163" s="13"/>
    </row>
    <row r="164" spans="1:10" ht="15" thickBot="1">
      <c r="A164" s="98">
        <v>32344</v>
      </c>
      <c r="B164" s="7" t="s">
        <v>51</v>
      </c>
      <c r="C164" s="68">
        <v>1000</v>
      </c>
      <c r="D164" s="15">
        <v>1202.5</v>
      </c>
      <c r="E164" s="142">
        <f>C164-D164</f>
        <v>-202.5</v>
      </c>
      <c r="F164" s="13"/>
      <c r="H164" s="13"/>
      <c r="I164" s="13"/>
      <c r="J164" s="13"/>
    </row>
    <row r="165" spans="1:10" ht="15" thickBot="1">
      <c r="A165" s="98">
        <v>32349</v>
      </c>
      <c r="B165" s="7" t="s">
        <v>52</v>
      </c>
      <c r="C165" s="68">
        <v>40000</v>
      </c>
      <c r="D165" s="15">
        <v>22057.92</v>
      </c>
      <c r="E165" s="142">
        <f>C165-D165</f>
        <v>17942.08</v>
      </c>
      <c r="F165" s="13"/>
      <c r="H165" s="32"/>
      <c r="I165" s="13"/>
      <c r="J165" s="13"/>
    </row>
    <row r="166" spans="1:10" ht="15" thickBot="1">
      <c r="A166" s="99">
        <v>3235</v>
      </c>
      <c r="B166" s="10" t="s">
        <v>163</v>
      </c>
      <c r="C166" s="147">
        <f>C167</f>
        <v>24500</v>
      </c>
      <c r="D166" s="157">
        <f>D167</f>
        <v>23000</v>
      </c>
      <c r="E166" s="157">
        <f>E167</f>
        <v>1500</v>
      </c>
      <c r="F166" s="13"/>
      <c r="H166" s="32"/>
      <c r="I166" s="13"/>
      <c r="J166" s="13"/>
    </row>
    <row r="167" spans="1:10" ht="15" thickBot="1">
      <c r="A167" s="98">
        <v>32359</v>
      </c>
      <c r="B167" s="7" t="s">
        <v>164</v>
      </c>
      <c r="C167" s="68">
        <v>24500</v>
      </c>
      <c r="D167" s="15">
        <v>23000</v>
      </c>
      <c r="E167" s="142">
        <f>C167-D167</f>
        <v>1500</v>
      </c>
      <c r="F167" s="13"/>
      <c r="H167" s="32"/>
      <c r="I167" s="13"/>
      <c r="J167" s="13"/>
    </row>
    <row r="168" spans="1:10" ht="15" thickBot="1">
      <c r="A168" s="105">
        <v>3236</v>
      </c>
      <c r="B168" s="10" t="s">
        <v>111</v>
      </c>
      <c r="C168" s="140">
        <f>SUM(C169:C170)</f>
        <v>63000</v>
      </c>
      <c r="D168" s="142">
        <f>SUM(D169:D170)</f>
        <v>21235.760000000002</v>
      </c>
      <c r="E168" s="142">
        <f>SUM(E169:E170)</f>
        <v>41764.24</v>
      </c>
      <c r="F168" s="13"/>
      <c r="H168" s="13"/>
      <c r="I168" s="13"/>
      <c r="J168" s="13"/>
    </row>
    <row r="169" spans="1:6" ht="15" thickBot="1">
      <c r="A169" s="98">
        <v>32361</v>
      </c>
      <c r="B169" s="7" t="s">
        <v>53</v>
      </c>
      <c r="C169" s="68">
        <v>51000</v>
      </c>
      <c r="D169" s="15">
        <v>14704.62</v>
      </c>
      <c r="E169" s="142">
        <f>C169-D169</f>
        <v>36295.38</v>
      </c>
      <c r="F169" s="13"/>
    </row>
    <row r="170" spans="1:6" ht="15" thickBot="1">
      <c r="A170" s="98">
        <v>32369</v>
      </c>
      <c r="B170" s="7" t="s">
        <v>54</v>
      </c>
      <c r="C170" s="68">
        <v>12000</v>
      </c>
      <c r="D170" s="15">
        <v>6531.14</v>
      </c>
      <c r="E170" s="142">
        <f>C170-D170</f>
        <v>5468.86</v>
      </c>
      <c r="F170" s="13"/>
    </row>
    <row r="171" spans="1:6" ht="15" thickBot="1">
      <c r="A171" s="99">
        <v>3237</v>
      </c>
      <c r="B171" s="10" t="s">
        <v>112</v>
      </c>
      <c r="C171" s="140">
        <f>SUM(C172:C174)</f>
        <v>34950</v>
      </c>
      <c r="D171" s="142">
        <f>SUM(D172:D174)</f>
        <v>11354.86</v>
      </c>
      <c r="E171" s="142">
        <f>SUM(E172:E174)</f>
        <v>23595.14</v>
      </c>
      <c r="F171" s="13"/>
    </row>
    <row r="172" spans="1:6" ht="15" thickBot="1">
      <c r="A172" s="98">
        <v>32372</v>
      </c>
      <c r="B172" s="7" t="s">
        <v>214</v>
      </c>
      <c r="C172" s="169"/>
      <c r="D172" s="171">
        <v>10604.86</v>
      </c>
      <c r="E172" s="142">
        <f>C172-D172</f>
        <v>-10604.86</v>
      </c>
      <c r="F172" s="13"/>
    </row>
    <row r="173" spans="1:6" ht="15" thickBot="1">
      <c r="A173" s="98">
        <v>32373</v>
      </c>
      <c r="B173" s="7" t="s">
        <v>142</v>
      </c>
      <c r="C173" s="68">
        <v>10000</v>
      </c>
      <c r="D173" s="15">
        <v>750</v>
      </c>
      <c r="E173" s="142">
        <f>C173-D173</f>
        <v>9250</v>
      </c>
      <c r="F173" s="13"/>
    </row>
    <row r="174" spans="1:6" ht="15" thickBot="1">
      <c r="A174" s="98">
        <v>32379</v>
      </c>
      <c r="B174" s="37" t="s">
        <v>55</v>
      </c>
      <c r="C174" s="68">
        <v>24950</v>
      </c>
      <c r="D174" s="15">
        <v>0</v>
      </c>
      <c r="E174" s="142">
        <f>C174-D174</f>
        <v>24950</v>
      </c>
      <c r="F174" s="13"/>
    </row>
    <row r="175" spans="1:6" ht="15" thickBot="1">
      <c r="A175" s="105">
        <v>3238</v>
      </c>
      <c r="B175" s="10" t="s">
        <v>113</v>
      </c>
      <c r="C175" s="140">
        <f>SUM(C176:C178)</f>
        <v>59000</v>
      </c>
      <c r="D175" s="142">
        <f>SUM(D176:D178)</f>
        <v>23160.21</v>
      </c>
      <c r="E175" s="142">
        <f>SUM(E176:E178)</f>
        <v>35839.78999999999</v>
      </c>
      <c r="F175" s="13"/>
    </row>
    <row r="176" spans="1:6" ht="15" thickBot="1">
      <c r="A176" s="98">
        <v>32381</v>
      </c>
      <c r="B176" s="7" t="s">
        <v>56</v>
      </c>
      <c r="C176" s="68">
        <v>22000</v>
      </c>
      <c r="D176" s="15">
        <v>14986.83</v>
      </c>
      <c r="E176" s="142">
        <f>C176-D176</f>
        <v>7013.17</v>
      </c>
      <c r="F176" s="13"/>
    </row>
    <row r="177" spans="1:6" ht="15" thickBot="1">
      <c r="A177" s="98">
        <v>32382</v>
      </c>
      <c r="B177" s="7" t="s">
        <v>57</v>
      </c>
      <c r="C177" s="68">
        <v>10000</v>
      </c>
      <c r="D177" s="15">
        <v>0</v>
      </c>
      <c r="E177" s="142">
        <f>C177-D177</f>
        <v>10000</v>
      </c>
      <c r="F177" s="13"/>
    </row>
    <row r="178" spans="1:6" ht="15" thickBot="1">
      <c r="A178" s="98">
        <v>32389</v>
      </c>
      <c r="B178" s="7" t="s">
        <v>58</v>
      </c>
      <c r="C178" s="68">
        <v>27000</v>
      </c>
      <c r="D178" s="15">
        <v>8173.38</v>
      </c>
      <c r="E178" s="142">
        <f>C178-D178</f>
        <v>18826.62</v>
      </c>
      <c r="F178" s="13"/>
    </row>
    <row r="179" spans="1:6" ht="15" thickBot="1">
      <c r="A179" s="105">
        <v>3239</v>
      </c>
      <c r="B179" s="10" t="s">
        <v>114</v>
      </c>
      <c r="C179" s="140">
        <f>SUM(C180:C185)</f>
        <v>28000</v>
      </c>
      <c r="D179" s="142">
        <f>SUM(D180:D185)</f>
        <v>19492.72</v>
      </c>
      <c r="E179" s="142">
        <f>SUM(E180:E185)</f>
        <v>8507.28</v>
      </c>
      <c r="F179" s="13"/>
    </row>
    <row r="180" spans="1:6" ht="15" thickBot="1">
      <c r="A180" s="98">
        <v>32391</v>
      </c>
      <c r="B180" s="7" t="s">
        <v>59</v>
      </c>
      <c r="C180" s="68">
        <v>10000</v>
      </c>
      <c r="D180" s="15">
        <v>8262.5</v>
      </c>
      <c r="E180" s="142">
        <f aca="true" t="shared" si="6" ref="E180:E185">C180-D180</f>
        <v>1737.5</v>
      </c>
      <c r="F180" s="13"/>
    </row>
    <row r="181" spans="1:7" s="17" customFormat="1" ht="15" thickBot="1">
      <c r="A181" s="98">
        <v>32392</v>
      </c>
      <c r="B181" s="7" t="s">
        <v>60</v>
      </c>
      <c r="C181" s="68">
        <v>800</v>
      </c>
      <c r="D181" s="15">
        <v>0</v>
      </c>
      <c r="E181" s="142">
        <f t="shared" si="6"/>
        <v>800</v>
      </c>
      <c r="F181" s="69"/>
      <c r="G181" s="1"/>
    </row>
    <row r="182" spans="1:6" ht="15" thickBot="1">
      <c r="A182" s="98">
        <v>32393</v>
      </c>
      <c r="B182" s="7" t="s">
        <v>61</v>
      </c>
      <c r="C182" s="68">
        <v>0</v>
      </c>
      <c r="D182" s="15">
        <v>0</v>
      </c>
      <c r="E182" s="142">
        <f t="shared" si="6"/>
        <v>0</v>
      </c>
      <c r="F182" s="13"/>
    </row>
    <row r="183" spans="1:6" ht="15" thickBot="1">
      <c r="A183" s="98">
        <v>32394</v>
      </c>
      <c r="B183" s="7" t="s">
        <v>62</v>
      </c>
      <c r="C183" s="68">
        <v>4200</v>
      </c>
      <c r="D183" s="15">
        <v>925.84</v>
      </c>
      <c r="E183" s="142">
        <f t="shared" si="6"/>
        <v>3274.16</v>
      </c>
      <c r="F183" s="13"/>
    </row>
    <row r="184" spans="1:6" ht="15" thickBot="1">
      <c r="A184" s="98">
        <v>32395</v>
      </c>
      <c r="B184" s="7" t="s">
        <v>63</v>
      </c>
      <c r="C184" s="68">
        <v>1000</v>
      </c>
      <c r="D184" s="15">
        <v>0</v>
      </c>
      <c r="E184" s="142">
        <f t="shared" si="6"/>
        <v>1000</v>
      </c>
      <c r="F184" s="13"/>
    </row>
    <row r="185" spans="1:6" ht="15" thickBot="1">
      <c r="A185" s="98">
        <v>32399</v>
      </c>
      <c r="B185" s="7" t="s">
        <v>64</v>
      </c>
      <c r="C185" s="68">
        <v>12000</v>
      </c>
      <c r="D185" s="15">
        <v>10304.38</v>
      </c>
      <c r="E185" s="142">
        <f t="shared" si="6"/>
        <v>1695.6200000000008</v>
      </c>
      <c r="F185" s="13"/>
    </row>
    <row r="186" spans="1:7" ht="15" thickBot="1">
      <c r="A186" s="182">
        <v>324</v>
      </c>
      <c r="B186" s="96" t="s">
        <v>98</v>
      </c>
      <c r="C186" s="140">
        <f>C187</f>
        <v>24236</v>
      </c>
      <c r="D186" s="142">
        <f>D187</f>
        <v>20237.49</v>
      </c>
      <c r="E186" s="172">
        <f>E187</f>
        <v>3998.5099999999984</v>
      </c>
      <c r="F186" s="13"/>
      <c r="G186" s="34"/>
    </row>
    <row r="187" spans="1:6" ht="15" thickBot="1">
      <c r="A187" s="105">
        <v>3241</v>
      </c>
      <c r="B187" s="16" t="s">
        <v>98</v>
      </c>
      <c r="C187" s="140">
        <f>SUM(C188:C189)</f>
        <v>24236</v>
      </c>
      <c r="D187" s="142">
        <f>SUM(D188:D189)</f>
        <v>20237.49</v>
      </c>
      <c r="E187" s="142">
        <f>SUM(E188:E189)</f>
        <v>3998.5099999999984</v>
      </c>
      <c r="F187" s="13"/>
    </row>
    <row r="188" spans="1:6" ht="15" thickBot="1">
      <c r="A188" s="98">
        <v>32411</v>
      </c>
      <c r="B188" s="16" t="s">
        <v>122</v>
      </c>
      <c r="C188" s="14">
        <v>1000</v>
      </c>
      <c r="D188" s="15">
        <v>0</v>
      </c>
      <c r="E188" s="142">
        <f>C188-D188</f>
        <v>1000</v>
      </c>
      <c r="F188" s="13"/>
    </row>
    <row r="189" spans="1:6" ht="15" thickBot="1">
      <c r="A189" s="98">
        <v>32412</v>
      </c>
      <c r="B189" s="16" t="s">
        <v>96</v>
      </c>
      <c r="C189" s="14">
        <v>23236</v>
      </c>
      <c r="D189" s="15">
        <v>20237.49</v>
      </c>
      <c r="E189" s="142">
        <f>C189-D189</f>
        <v>2998.5099999999984</v>
      </c>
      <c r="F189" s="13"/>
    </row>
    <row r="190" spans="1:7" ht="15" thickBot="1">
      <c r="A190" s="182">
        <v>329</v>
      </c>
      <c r="B190" s="96" t="s">
        <v>199</v>
      </c>
      <c r="C190" s="140">
        <f>C191+C193+C197+C199+C204+C206</f>
        <v>195165</v>
      </c>
      <c r="D190" s="142">
        <f>D191+D193+D197+D199+D204+D206</f>
        <v>104157.56</v>
      </c>
      <c r="E190" s="172">
        <f>E191+E193+E197+E199+E204+E206</f>
        <v>91007.44</v>
      </c>
      <c r="F190" s="13"/>
      <c r="G190" s="33"/>
    </row>
    <row r="191" spans="1:6" ht="15" thickBot="1">
      <c r="A191" s="105">
        <v>3291</v>
      </c>
      <c r="B191" s="10" t="s">
        <v>115</v>
      </c>
      <c r="C191" s="140">
        <f>C192</f>
        <v>38570</v>
      </c>
      <c r="D191" s="142">
        <f>D192</f>
        <v>19273.68</v>
      </c>
      <c r="E191" s="142">
        <f>E192</f>
        <v>19296.32</v>
      </c>
      <c r="F191" s="13"/>
    </row>
    <row r="192" spans="1:6" ht="27" customHeight="1" thickBot="1">
      <c r="A192" s="98">
        <v>32911</v>
      </c>
      <c r="B192" s="7" t="s">
        <v>65</v>
      </c>
      <c r="C192" s="68">
        <v>38570</v>
      </c>
      <c r="D192" s="15">
        <v>19273.68</v>
      </c>
      <c r="E192" s="142">
        <f>C192-D192</f>
        <v>19296.32</v>
      </c>
      <c r="F192" s="13"/>
    </row>
    <row r="193" spans="1:11" ht="15.75" thickBot="1">
      <c r="A193" s="105">
        <v>3292</v>
      </c>
      <c r="B193" s="7" t="s">
        <v>116</v>
      </c>
      <c r="C193" s="140">
        <f>SUM(C194:C196)</f>
        <v>43550</v>
      </c>
      <c r="D193" s="142">
        <f>SUM(D194:D196)</f>
        <v>19608.6</v>
      </c>
      <c r="E193" s="142">
        <f>SUM(E194:E196)</f>
        <v>23941.4</v>
      </c>
      <c r="F193" s="13"/>
      <c r="K193" s="2"/>
    </row>
    <row r="194" spans="1:7" ht="15" thickBot="1">
      <c r="A194" s="98">
        <v>32921</v>
      </c>
      <c r="B194" s="7" t="s">
        <v>66</v>
      </c>
      <c r="C194" s="68">
        <v>19000</v>
      </c>
      <c r="D194" s="15">
        <v>1196.27</v>
      </c>
      <c r="E194" s="142">
        <f>C194-D194</f>
        <v>17803.73</v>
      </c>
      <c r="F194" s="13"/>
      <c r="G194" s="33"/>
    </row>
    <row r="195" spans="1:6" ht="15" thickBot="1">
      <c r="A195" s="98">
        <v>32922</v>
      </c>
      <c r="B195" s="7" t="s">
        <v>67</v>
      </c>
      <c r="C195" s="68">
        <v>13120</v>
      </c>
      <c r="D195" s="15">
        <v>9840</v>
      </c>
      <c r="E195" s="142">
        <f>C195-D195</f>
        <v>3280</v>
      </c>
      <c r="F195" s="13"/>
    </row>
    <row r="196" spans="1:6" ht="15" thickBot="1">
      <c r="A196" s="98">
        <v>32923</v>
      </c>
      <c r="B196" s="7" t="s">
        <v>68</v>
      </c>
      <c r="C196" s="68">
        <v>11430</v>
      </c>
      <c r="D196" s="15">
        <v>8572.33</v>
      </c>
      <c r="E196" s="142">
        <f>C196-D196</f>
        <v>2857.67</v>
      </c>
      <c r="F196" s="13"/>
    </row>
    <row r="197" spans="1:6" ht="15" thickBot="1">
      <c r="A197" s="105">
        <v>3293</v>
      </c>
      <c r="B197" s="7" t="s">
        <v>69</v>
      </c>
      <c r="C197" s="140">
        <f>C198</f>
        <v>10000</v>
      </c>
      <c r="D197" s="142">
        <f>D198</f>
        <v>13000</v>
      </c>
      <c r="E197" s="142">
        <f>E198</f>
        <v>-3000</v>
      </c>
      <c r="F197" s="13"/>
    </row>
    <row r="198" spans="1:6" ht="15" thickBot="1">
      <c r="A198" s="98">
        <v>32931</v>
      </c>
      <c r="B198" s="7" t="s">
        <v>69</v>
      </c>
      <c r="C198" s="68">
        <v>10000</v>
      </c>
      <c r="D198" s="15">
        <v>13000</v>
      </c>
      <c r="E198" s="142">
        <f>C198-D198</f>
        <v>-3000</v>
      </c>
      <c r="F198" s="13"/>
    </row>
    <row r="199" spans="1:6" ht="15" thickBot="1">
      <c r="A199" s="105">
        <v>3295</v>
      </c>
      <c r="B199" s="7" t="s">
        <v>117</v>
      </c>
      <c r="C199" s="140">
        <f>SUM(C200:C203)</f>
        <v>46500</v>
      </c>
      <c r="D199" s="142">
        <f>SUM(D200:D203)</f>
        <v>21248.5</v>
      </c>
      <c r="E199" s="142">
        <f>SUM(E200:E203)</f>
        <v>25251.5</v>
      </c>
      <c r="F199" s="13"/>
    </row>
    <row r="200" spans="1:6" ht="15" thickBot="1">
      <c r="A200" s="98">
        <v>32952</v>
      </c>
      <c r="B200" s="7" t="s">
        <v>84</v>
      </c>
      <c r="C200" s="68">
        <v>5000</v>
      </c>
      <c r="D200" s="15">
        <v>0</v>
      </c>
      <c r="E200" s="142">
        <f>C200-D200</f>
        <v>5000</v>
      </c>
      <c r="F200" s="13"/>
    </row>
    <row r="201" spans="1:6" ht="15" thickBot="1">
      <c r="A201" s="98">
        <v>32953</v>
      </c>
      <c r="B201" s="7" t="s">
        <v>70</v>
      </c>
      <c r="C201" s="68">
        <v>1000</v>
      </c>
      <c r="D201" s="15">
        <v>456</v>
      </c>
      <c r="E201" s="142">
        <f>C201-D201</f>
        <v>544</v>
      </c>
      <c r="F201" s="13"/>
    </row>
    <row r="202" spans="1:6" ht="15" thickBot="1">
      <c r="A202" s="98">
        <v>32955</v>
      </c>
      <c r="B202" s="7" t="s">
        <v>71</v>
      </c>
      <c r="C202" s="68">
        <v>38000</v>
      </c>
      <c r="D202" s="15">
        <v>20250</v>
      </c>
      <c r="E202" s="142">
        <f>C202-D202</f>
        <v>17750</v>
      </c>
      <c r="F202" s="13"/>
    </row>
    <row r="203" spans="1:6" ht="15" thickBot="1">
      <c r="A203" s="98">
        <v>32959</v>
      </c>
      <c r="B203" s="7" t="s">
        <v>72</v>
      </c>
      <c r="C203" s="68">
        <v>2500</v>
      </c>
      <c r="D203" s="15">
        <v>542.5</v>
      </c>
      <c r="E203" s="142">
        <f>C203-D203</f>
        <v>1957.5</v>
      </c>
      <c r="F203" s="13"/>
    </row>
    <row r="204" spans="1:6" ht="19.5" customHeight="1" thickBot="1">
      <c r="A204" s="105">
        <v>3296</v>
      </c>
      <c r="B204" s="7" t="s">
        <v>118</v>
      </c>
      <c r="C204" s="140">
        <f>C205</f>
        <v>5000</v>
      </c>
      <c r="D204" s="142">
        <f>D205</f>
        <v>0</v>
      </c>
      <c r="E204" s="142">
        <f>E205</f>
        <v>5000</v>
      </c>
      <c r="F204" s="13"/>
    </row>
    <row r="205" spans="1:6" ht="20.25" customHeight="1" thickBot="1">
      <c r="A205" s="98">
        <v>32961</v>
      </c>
      <c r="B205" s="7" t="s">
        <v>97</v>
      </c>
      <c r="C205" s="68">
        <v>5000</v>
      </c>
      <c r="D205" s="15">
        <v>0</v>
      </c>
      <c r="E205" s="142">
        <f>C205-D205</f>
        <v>5000</v>
      </c>
      <c r="F205" s="13"/>
    </row>
    <row r="206" spans="1:6" ht="18" customHeight="1" thickBot="1">
      <c r="A206" s="105">
        <v>3299</v>
      </c>
      <c r="B206" s="7" t="s">
        <v>73</v>
      </c>
      <c r="C206" s="140">
        <f>C207</f>
        <v>51545</v>
      </c>
      <c r="D206" s="142">
        <f>D207</f>
        <v>31026.78</v>
      </c>
      <c r="E206" s="142">
        <f>E207</f>
        <v>20518.22</v>
      </c>
      <c r="F206" s="13"/>
    </row>
    <row r="207" spans="1:6" ht="18.75" customHeight="1" thickBot="1">
      <c r="A207" s="98">
        <v>32999</v>
      </c>
      <c r="B207" s="7" t="s">
        <v>73</v>
      </c>
      <c r="C207" s="68">
        <v>51545</v>
      </c>
      <c r="D207" s="15">
        <v>31026.78</v>
      </c>
      <c r="E207" s="142">
        <f>C207-D207</f>
        <v>20518.22</v>
      </c>
      <c r="F207" s="13"/>
    </row>
    <row r="208" spans="1:6" ht="18.75" customHeight="1" thickBot="1">
      <c r="A208" s="99">
        <v>34</v>
      </c>
      <c r="B208" s="10" t="s">
        <v>162</v>
      </c>
      <c r="C208" s="147">
        <f>C209</f>
        <v>26000</v>
      </c>
      <c r="D208" s="157">
        <f>D209</f>
        <v>21878.08</v>
      </c>
      <c r="E208" s="157">
        <f>E209</f>
        <v>4121.919999999998</v>
      </c>
      <c r="F208" s="13"/>
    </row>
    <row r="209" spans="1:7" ht="21" customHeight="1" thickBot="1">
      <c r="A209" s="182">
        <v>343</v>
      </c>
      <c r="B209" s="96" t="s">
        <v>200</v>
      </c>
      <c r="C209" s="140">
        <f>C210+C214</f>
        <v>26000</v>
      </c>
      <c r="D209" s="142">
        <f>D210+D214</f>
        <v>21878.08</v>
      </c>
      <c r="E209" s="172">
        <f>E210+E214</f>
        <v>4121.919999999998</v>
      </c>
      <c r="F209" s="13"/>
      <c r="G209" s="35"/>
    </row>
    <row r="210" spans="1:6" ht="21" customHeight="1" thickBot="1">
      <c r="A210" s="105">
        <v>3431</v>
      </c>
      <c r="B210" s="10" t="s">
        <v>119</v>
      </c>
      <c r="C210" s="140">
        <f>C211+C212+C213</f>
        <v>26000</v>
      </c>
      <c r="D210" s="142">
        <f>D211+D212+D213</f>
        <v>21858.5</v>
      </c>
      <c r="E210" s="142">
        <f>E211+E212+E213</f>
        <v>4141.499999999998</v>
      </c>
      <c r="F210" s="13"/>
    </row>
    <row r="211" spans="1:6" ht="18.75" customHeight="1" thickBot="1">
      <c r="A211" s="98">
        <v>34311</v>
      </c>
      <c r="B211" s="16" t="s">
        <v>85</v>
      </c>
      <c r="C211" s="14">
        <v>26000</v>
      </c>
      <c r="D211" s="15">
        <v>21852.15</v>
      </c>
      <c r="E211" s="142">
        <f>C211-D211</f>
        <v>4147.8499999999985</v>
      </c>
      <c r="F211" s="13"/>
    </row>
    <row r="212" spans="1:6" ht="20.25" customHeight="1" thickBot="1">
      <c r="A212" s="98">
        <v>34312</v>
      </c>
      <c r="B212" s="7" t="s">
        <v>74</v>
      </c>
      <c r="C212" s="68">
        <v>0</v>
      </c>
      <c r="D212" s="15">
        <v>0</v>
      </c>
      <c r="E212" s="142">
        <f>C212-D212</f>
        <v>0</v>
      </c>
      <c r="F212" s="13"/>
    </row>
    <row r="213" spans="1:6" ht="20.25" customHeight="1" thickBot="1">
      <c r="A213" s="98">
        <v>34321</v>
      </c>
      <c r="B213" s="7" t="s">
        <v>217</v>
      </c>
      <c r="C213" s="68"/>
      <c r="D213" s="15">
        <v>6.35</v>
      </c>
      <c r="E213" s="142">
        <f>C213-D213</f>
        <v>-6.35</v>
      </c>
      <c r="F213" s="13"/>
    </row>
    <row r="214" spans="1:6" ht="18.75" customHeight="1" thickBot="1">
      <c r="A214" s="99">
        <v>3433</v>
      </c>
      <c r="B214" s="10" t="s">
        <v>120</v>
      </c>
      <c r="C214" s="148">
        <f>C215</f>
        <v>0</v>
      </c>
      <c r="D214" s="142">
        <f>D215</f>
        <v>19.58</v>
      </c>
      <c r="E214" s="142">
        <f>E215</f>
        <v>-19.58</v>
      </c>
      <c r="F214" s="13"/>
    </row>
    <row r="215" spans="1:6" ht="19.5" customHeight="1" thickBot="1">
      <c r="A215" s="98">
        <v>34332</v>
      </c>
      <c r="B215" s="7" t="s">
        <v>75</v>
      </c>
      <c r="C215" s="70">
        <v>0</v>
      </c>
      <c r="D215" s="15">
        <v>19.58</v>
      </c>
      <c r="E215" s="142">
        <f>C215-D215</f>
        <v>-19.58</v>
      </c>
      <c r="F215" s="13"/>
    </row>
    <row r="216" spans="1:6" ht="19.5" customHeight="1" thickBot="1">
      <c r="A216" s="99">
        <v>37</v>
      </c>
      <c r="B216" s="117" t="s">
        <v>201</v>
      </c>
      <c r="C216" s="149">
        <f>C217</f>
        <v>3600</v>
      </c>
      <c r="D216" s="157">
        <f aca="true" t="shared" si="7" ref="D216:E218">D217</f>
        <v>1800</v>
      </c>
      <c r="E216" s="157">
        <f t="shared" si="7"/>
        <v>1800</v>
      </c>
      <c r="F216" s="13"/>
    </row>
    <row r="217" spans="1:7" ht="18" customHeight="1" thickBot="1">
      <c r="A217" s="182">
        <v>372</v>
      </c>
      <c r="B217" s="118" t="s">
        <v>202</v>
      </c>
      <c r="C217" s="140">
        <f>C218</f>
        <v>3600</v>
      </c>
      <c r="D217" s="142">
        <f t="shared" si="7"/>
        <v>1800</v>
      </c>
      <c r="E217" s="172">
        <f t="shared" si="7"/>
        <v>1800</v>
      </c>
      <c r="F217" s="13"/>
      <c r="G217" s="33"/>
    </row>
    <row r="218" spans="1:6" ht="17.25" customHeight="1" thickBot="1">
      <c r="A218" s="105">
        <v>3721</v>
      </c>
      <c r="B218" s="7" t="s">
        <v>121</v>
      </c>
      <c r="C218" s="140">
        <f>C219</f>
        <v>3600</v>
      </c>
      <c r="D218" s="142">
        <f t="shared" si="7"/>
        <v>1800</v>
      </c>
      <c r="E218" s="142">
        <f t="shared" si="7"/>
        <v>1800</v>
      </c>
      <c r="F218" s="13"/>
    </row>
    <row r="219" spans="1:6" ht="18" customHeight="1" thickBot="1">
      <c r="A219" s="98">
        <v>37212</v>
      </c>
      <c r="B219" s="7" t="s">
        <v>76</v>
      </c>
      <c r="C219" s="68">
        <v>3600</v>
      </c>
      <c r="D219" s="15">
        <v>1800</v>
      </c>
      <c r="E219" s="142">
        <f>C219-D219</f>
        <v>1800</v>
      </c>
      <c r="F219" s="13"/>
    </row>
    <row r="220" spans="1:6" ht="18" customHeight="1" thickBot="1">
      <c r="A220" s="162"/>
      <c r="B220" s="24"/>
      <c r="C220" s="26"/>
      <c r="D220" s="52"/>
      <c r="E220" s="163"/>
      <c r="F220" s="13"/>
    </row>
    <row r="221" spans="1:6" ht="15" thickBot="1">
      <c r="A221" s="159" t="s">
        <v>0</v>
      </c>
      <c r="B221" s="6" t="s">
        <v>82</v>
      </c>
      <c r="C221" s="60" t="s">
        <v>145</v>
      </c>
      <c r="D221" s="61" t="s">
        <v>1</v>
      </c>
      <c r="E221" s="61" t="s">
        <v>95</v>
      </c>
      <c r="F221" s="13"/>
    </row>
    <row r="222" spans="1:7" ht="15" thickBot="1">
      <c r="A222" s="100">
        <v>4</v>
      </c>
      <c r="B222" s="101" t="s">
        <v>203</v>
      </c>
      <c r="C222" s="150">
        <f>C224+C228+C247</f>
        <v>784525</v>
      </c>
      <c r="D222" s="158">
        <f>D224+D228+D247</f>
        <v>389252.82</v>
      </c>
      <c r="E222" s="158">
        <f>E224+E228+E247</f>
        <v>395272.18</v>
      </c>
      <c r="F222" s="13"/>
      <c r="G222" s="29"/>
    </row>
    <row r="223" spans="1:7" ht="15.75" thickBot="1">
      <c r="A223" s="164"/>
      <c r="B223" s="121" t="s">
        <v>157</v>
      </c>
      <c r="C223" s="57"/>
      <c r="D223" s="71"/>
      <c r="E223" s="28"/>
      <c r="F223" s="13"/>
      <c r="G223" s="29"/>
    </row>
    <row r="224" spans="1:7" ht="15" thickBot="1">
      <c r="A224" s="120">
        <v>41</v>
      </c>
      <c r="B224" s="119" t="s">
        <v>205</v>
      </c>
      <c r="C224" s="132">
        <f aca="true" t="shared" si="8" ref="C224:E226">C225</f>
        <v>0</v>
      </c>
      <c r="D224" s="127">
        <f t="shared" si="8"/>
        <v>0</v>
      </c>
      <c r="E224" s="127">
        <f t="shared" si="8"/>
        <v>0</v>
      </c>
      <c r="F224" s="13"/>
      <c r="G224" s="29"/>
    </row>
    <row r="225" spans="1:6" ht="15" thickBot="1">
      <c r="A225" s="99">
        <v>412</v>
      </c>
      <c r="B225" s="10" t="s">
        <v>204</v>
      </c>
      <c r="C225" s="140">
        <f t="shared" si="8"/>
        <v>0</v>
      </c>
      <c r="D225" s="142">
        <f t="shared" si="8"/>
        <v>0</v>
      </c>
      <c r="E225" s="142">
        <f t="shared" si="8"/>
        <v>0</v>
      </c>
      <c r="F225" s="13"/>
    </row>
    <row r="226" spans="1:6" ht="15" thickBot="1">
      <c r="A226" s="165">
        <v>4126</v>
      </c>
      <c r="B226" s="122" t="s">
        <v>86</v>
      </c>
      <c r="C226" s="138">
        <f t="shared" si="8"/>
        <v>0</v>
      </c>
      <c r="D226" s="151">
        <f t="shared" si="8"/>
        <v>0</v>
      </c>
      <c r="E226" s="151">
        <f t="shared" si="8"/>
        <v>0</v>
      </c>
      <c r="F226" s="13"/>
    </row>
    <row r="227" spans="1:6" ht="15" thickBot="1">
      <c r="A227" s="46">
        <v>41261</v>
      </c>
      <c r="B227" s="11" t="s">
        <v>86</v>
      </c>
      <c r="C227" s="62"/>
      <c r="D227" s="63">
        <v>0</v>
      </c>
      <c r="E227" s="142">
        <f>C227-D227</f>
        <v>0</v>
      </c>
      <c r="F227" s="13"/>
    </row>
    <row r="228" spans="1:6" ht="15" thickBot="1">
      <c r="A228" s="99">
        <v>42</v>
      </c>
      <c r="B228" s="10" t="s">
        <v>206</v>
      </c>
      <c r="C228" s="140">
        <f>C229+C244</f>
        <v>784525</v>
      </c>
      <c r="D228" s="142">
        <f>D229+D244</f>
        <v>389252.82</v>
      </c>
      <c r="E228" s="142">
        <f>E229+E244</f>
        <v>395272.18</v>
      </c>
      <c r="F228" s="13"/>
    </row>
    <row r="229" spans="1:6" ht="15" thickBot="1">
      <c r="A229" s="182">
        <v>422</v>
      </c>
      <c r="B229" s="96" t="s">
        <v>207</v>
      </c>
      <c r="C229" s="140">
        <f>C230+C234+C236+C239+C241</f>
        <v>547025</v>
      </c>
      <c r="D229" s="142">
        <f>D230+D234+D236+D239+D241</f>
        <v>389252.82</v>
      </c>
      <c r="E229" s="172">
        <f>E230+E234+E236+E239+E241</f>
        <v>157772.18</v>
      </c>
      <c r="F229" s="13"/>
    </row>
    <row r="230" spans="1:6" ht="15" thickBot="1">
      <c r="A230" s="165">
        <v>4221</v>
      </c>
      <c r="B230" s="122" t="s">
        <v>123</v>
      </c>
      <c r="C230" s="138">
        <f>C231+C232+C233</f>
        <v>70000</v>
      </c>
      <c r="D230" s="151">
        <f>D231+D232+D233</f>
        <v>54851.25</v>
      </c>
      <c r="E230" s="151">
        <f>E231+E232+E233</f>
        <v>15148.75</v>
      </c>
      <c r="F230" s="13"/>
    </row>
    <row r="231" spans="1:6" ht="15" thickBot="1">
      <c r="A231" s="46">
        <v>42211</v>
      </c>
      <c r="B231" s="11" t="s">
        <v>77</v>
      </c>
      <c r="C231" s="62">
        <v>20000</v>
      </c>
      <c r="D231" s="63">
        <v>6873.75</v>
      </c>
      <c r="E231" s="142">
        <f>C231-D231</f>
        <v>13126.25</v>
      </c>
      <c r="F231" s="13"/>
    </row>
    <row r="232" spans="1:6" ht="15" thickBot="1">
      <c r="A232" s="46">
        <v>42212</v>
      </c>
      <c r="B232" s="11" t="s">
        <v>87</v>
      </c>
      <c r="C232" s="62">
        <v>50000</v>
      </c>
      <c r="D232" s="63">
        <v>47977.5</v>
      </c>
      <c r="E232" s="142">
        <f>C232-D232</f>
        <v>2022.5</v>
      </c>
      <c r="F232" s="13"/>
    </row>
    <row r="233" spans="1:6" ht="15" thickBot="1">
      <c r="A233" s="46">
        <v>42219</v>
      </c>
      <c r="B233" s="11" t="s">
        <v>89</v>
      </c>
      <c r="C233" s="62"/>
      <c r="D233" s="63">
        <v>0</v>
      </c>
      <c r="E233" s="142">
        <f>C233-D233</f>
        <v>0</v>
      </c>
      <c r="F233" s="13"/>
    </row>
    <row r="234" spans="1:6" ht="15" thickBot="1">
      <c r="A234" s="104">
        <v>4222</v>
      </c>
      <c r="B234" s="122" t="s">
        <v>124</v>
      </c>
      <c r="C234" s="151">
        <f>C235</f>
        <v>10000</v>
      </c>
      <c r="D234" s="151">
        <f>D235</f>
        <v>2999.9</v>
      </c>
      <c r="E234" s="151">
        <f>E235</f>
        <v>7000.1</v>
      </c>
      <c r="F234" s="13"/>
    </row>
    <row r="235" spans="1:6" ht="15" thickBot="1">
      <c r="A235" s="46">
        <v>42222</v>
      </c>
      <c r="B235" s="11" t="s">
        <v>88</v>
      </c>
      <c r="C235" s="62">
        <v>10000</v>
      </c>
      <c r="D235" s="63">
        <v>2999.9</v>
      </c>
      <c r="E235" s="142">
        <f>C235-D235</f>
        <v>7000.1</v>
      </c>
      <c r="F235" s="13"/>
    </row>
    <row r="236" spans="1:6" ht="15" thickBot="1">
      <c r="A236" s="105">
        <v>4223</v>
      </c>
      <c r="B236" s="10" t="s">
        <v>125</v>
      </c>
      <c r="C236" s="140">
        <f>SUM(C237:C238)</f>
        <v>37746</v>
      </c>
      <c r="D236" s="142">
        <f>SUM(D237:D238)</f>
        <v>30825</v>
      </c>
      <c r="E236" s="142">
        <f>SUM(E237:E238)</f>
        <v>6921</v>
      </c>
      <c r="F236" s="13"/>
    </row>
    <row r="237" spans="1:6" ht="15" thickBot="1">
      <c r="A237" s="46">
        <v>42231</v>
      </c>
      <c r="B237" s="11" t="s">
        <v>213</v>
      </c>
      <c r="C237" s="62">
        <v>37746</v>
      </c>
      <c r="D237" s="63">
        <v>30825</v>
      </c>
      <c r="E237" s="142">
        <f>C237-D237</f>
        <v>6921</v>
      </c>
      <c r="F237" s="13"/>
    </row>
    <row r="238" spans="1:6" ht="15" thickBot="1">
      <c r="A238" s="46">
        <v>42239</v>
      </c>
      <c r="B238" s="12" t="s">
        <v>78</v>
      </c>
      <c r="C238" s="72">
        <v>0</v>
      </c>
      <c r="D238" s="67">
        <v>0</v>
      </c>
      <c r="E238" s="142">
        <f>C238-D238</f>
        <v>0</v>
      </c>
      <c r="F238" s="13"/>
    </row>
    <row r="239" spans="1:6" ht="15" thickBot="1">
      <c r="A239" s="105">
        <v>4224</v>
      </c>
      <c r="B239" s="10" t="s">
        <v>79</v>
      </c>
      <c r="C239" s="140">
        <f>C240</f>
        <v>38500</v>
      </c>
      <c r="D239" s="142">
        <f>D240</f>
        <v>38499.17</v>
      </c>
      <c r="E239" s="142">
        <f>E240</f>
        <v>0.8300000000017462</v>
      </c>
      <c r="F239" s="13"/>
    </row>
    <row r="240" spans="1:6" ht="15" thickBot="1">
      <c r="A240" s="98">
        <v>42241</v>
      </c>
      <c r="B240" s="7" t="s">
        <v>79</v>
      </c>
      <c r="C240" s="14">
        <v>38500</v>
      </c>
      <c r="D240" s="15">
        <v>38499.17</v>
      </c>
      <c r="E240" s="142">
        <f>C240-D240</f>
        <v>0.8300000000017462</v>
      </c>
      <c r="F240" s="13"/>
    </row>
    <row r="241" spans="1:6" ht="15" thickBot="1">
      <c r="A241" s="105">
        <v>4227</v>
      </c>
      <c r="B241" s="10" t="s">
        <v>81</v>
      </c>
      <c r="C241" s="140">
        <f>SUM(C242:C243)</f>
        <v>390779</v>
      </c>
      <c r="D241" s="142">
        <f>SUM(D242:D243)</f>
        <v>262077.5</v>
      </c>
      <c r="E241" s="142">
        <f>SUM(E242:E243)</f>
        <v>128701.5</v>
      </c>
      <c r="F241" s="13"/>
    </row>
    <row r="242" spans="1:6" ht="15" thickBot="1">
      <c r="A242" s="98">
        <v>42272</v>
      </c>
      <c r="B242" s="7" t="s">
        <v>80</v>
      </c>
      <c r="C242" s="14">
        <v>120000</v>
      </c>
      <c r="D242" s="15">
        <v>0</v>
      </c>
      <c r="E242" s="142">
        <f>C242-D242</f>
        <v>120000</v>
      </c>
      <c r="F242" s="13"/>
    </row>
    <row r="243" spans="1:6" ht="15" thickBot="1">
      <c r="A243" s="98">
        <v>42273</v>
      </c>
      <c r="B243" s="7" t="s">
        <v>81</v>
      </c>
      <c r="C243" s="14">
        <v>270779</v>
      </c>
      <c r="D243" s="15">
        <v>262077.5</v>
      </c>
      <c r="E243" s="142">
        <f>C243-D243</f>
        <v>8701.5</v>
      </c>
      <c r="F243" s="13"/>
    </row>
    <row r="244" spans="1:6" ht="15" thickBot="1">
      <c r="A244" s="184">
        <v>426</v>
      </c>
      <c r="B244" s="10" t="s">
        <v>165</v>
      </c>
      <c r="C244" s="140">
        <f aca="true" t="shared" si="9" ref="C244:E245">C245</f>
        <v>237500</v>
      </c>
      <c r="D244" s="142">
        <f t="shared" si="9"/>
        <v>0</v>
      </c>
      <c r="E244" s="172">
        <f t="shared" si="9"/>
        <v>237500</v>
      </c>
      <c r="F244" s="13"/>
    </row>
    <row r="245" spans="1:6" ht="15" thickBot="1">
      <c r="A245" s="105">
        <v>4264</v>
      </c>
      <c r="B245" s="10" t="s">
        <v>166</v>
      </c>
      <c r="C245" s="140">
        <f t="shared" si="9"/>
        <v>237500</v>
      </c>
      <c r="D245" s="142">
        <f t="shared" si="9"/>
        <v>0</v>
      </c>
      <c r="E245" s="142">
        <f t="shared" si="9"/>
        <v>237500</v>
      </c>
      <c r="F245" s="13"/>
    </row>
    <row r="246" spans="1:6" ht="15" thickBot="1">
      <c r="A246" s="98">
        <v>42641</v>
      </c>
      <c r="B246" s="7" t="s">
        <v>166</v>
      </c>
      <c r="C246" s="14">
        <v>237500</v>
      </c>
      <c r="D246" s="15"/>
      <c r="E246" s="142">
        <f>C246-D246</f>
        <v>237500</v>
      </c>
      <c r="F246" s="13"/>
    </row>
    <row r="247" spans="1:6" ht="15" thickBot="1">
      <c r="A247" s="99">
        <v>45</v>
      </c>
      <c r="B247" s="10" t="s">
        <v>208</v>
      </c>
      <c r="C247" s="140">
        <f>C248</f>
        <v>0</v>
      </c>
      <c r="D247" s="142">
        <f aca="true" t="shared" si="10" ref="D247:E249">D248</f>
        <v>0</v>
      </c>
      <c r="E247" s="142">
        <f t="shared" si="10"/>
        <v>0</v>
      </c>
      <c r="F247" s="13"/>
    </row>
    <row r="248" spans="1:6" ht="15" thickBot="1">
      <c r="A248" s="99">
        <v>451</v>
      </c>
      <c r="B248" s="96" t="s">
        <v>209</v>
      </c>
      <c r="C248" s="140">
        <f>C249</f>
        <v>0</v>
      </c>
      <c r="D248" s="142">
        <f t="shared" si="10"/>
        <v>0</v>
      </c>
      <c r="E248" s="142">
        <f t="shared" si="10"/>
        <v>0</v>
      </c>
      <c r="F248" s="13"/>
    </row>
    <row r="249" spans="1:6" ht="15" thickBot="1">
      <c r="A249" s="105">
        <v>4511</v>
      </c>
      <c r="B249" s="10" t="s">
        <v>126</v>
      </c>
      <c r="C249" s="140">
        <f>C250</f>
        <v>0</v>
      </c>
      <c r="D249" s="142">
        <f t="shared" si="10"/>
        <v>0</v>
      </c>
      <c r="E249" s="142">
        <f t="shared" si="10"/>
        <v>0</v>
      </c>
      <c r="F249" s="13"/>
    </row>
    <row r="250" spans="1:6" ht="15" thickBot="1">
      <c r="A250" s="98">
        <v>45111</v>
      </c>
      <c r="B250" s="7" t="s">
        <v>126</v>
      </c>
      <c r="C250" s="14">
        <v>0</v>
      </c>
      <c r="D250" s="15">
        <v>0</v>
      </c>
      <c r="E250" s="142">
        <f>C250-D250</f>
        <v>0</v>
      </c>
      <c r="F250" s="13"/>
    </row>
    <row r="251" spans="1:6" ht="15" thickBot="1">
      <c r="A251" s="97"/>
      <c r="B251" s="24"/>
      <c r="C251" s="102"/>
      <c r="D251" s="52"/>
      <c r="E251" s="52"/>
      <c r="F251" s="13"/>
    </row>
    <row r="252" spans="1:6" ht="15" thickBot="1">
      <c r="A252" s="166"/>
      <c r="B252" s="38" t="s">
        <v>218</v>
      </c>
      <c r="C252" s="167">
        <f>C13-C72</f>
        <v>0</v>
      </c>
      <c r="D252" s="168">
        <f>D13-D72</f>
        <v>310028.45999999903</v>
      </c>
      <c r="E252" s="173">
        <f>E72-E13</f>
        <v>310028.45999999996</v>
      </c>
      <c r="F252" s="13"/>
    </row>
    <row r="255" ht="14.25">
      <c r="D255" s="30" t="s">
        <v>152</v>
      </c>
    </row>
    <row r="256" spans="1:5" ht="14.25">
      <c r="A256" s="178" t="s">
        <v>154</v>
      </c>
      <c r="B256" s="178"/>
      <c r="D256" s="181" t="s">
        <v>153</v>
      </c>
      <c r="E256" s="181"/>
    </row>
    <row r="259" spans="1:5" ht="14.25">
      <c r="A259" s="178"/>
      <c r="B259" s="178"/>
      <c r="D259" s="177"/>
      <c r="E259" s="177"/>
    </row>
  </sheetData>
  <sheetProtection/>
  <mergeCells count="9">
    <mergeCell ref="A8:E8"/>
    <mergeCell ref="A9:E9"/>
    <mergeCell ref="A2:B2"/>
    <mergeCell ref="A3:B3"/>
    <mergeCell ref="D259:E259"/>
    <mergeCell ref="A259:B259"/>
    <mergeCell ref="A13:B13"/>
    <mergeCell ref="D256:E256"/>
    <mergeCell ref="A256:B256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523_ST5</dc:creator>
  <cp:keywords/>
  <dc:description/>
  <cp:lastModifiedBy>korisnik523</cp:lastModifiedBy>
  <cp:lastPrinted>2019-09-02T09:55:58Z</cp:lastPrinted>
  <dcterms:created xsi:type="dcterms:W3CDTF">2016-11-25T07:52:27Z</dcterms:created>
  <dcterms:modified xsi:type="dcterms:W3CDTF">2019-09-02T10:00:40Z</dcterms:modified>
  <cp:category/>
  <cp:version/>
  <cp:contentType/>
  <cp:contentStatus/>
</cp:coreProperties>
</file>