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976" firstSheet="1" activeTab="0"/>
  </bookViews>
  <sheets>
    <sheet name="OPĆI DIO" sheetId="1" r:id="rId1"/>
    <sheet name="PLAN PRIHODA" sheetId="2" r:id="rId2"/>
    <sheet name="PLAN RASHODA I IZDATAKA 2021" sheetId="3" r:id="rId3"/>
    <sheet name="PLAN RASHODA I IZDATAKA 2022" sheetId="4" r:id="rId4"/>
    <sheet name="PLAN RASHODA I IZDATAKA 2023" sheetId="5" r:id="rId5"/>
  </sheets>
  <definedNames>
    <definedName name="_xlnm.Print_Titles" localSheetId="1">'PLAN PRIHODA'!$1:$1</definedName>
    <definedName name="_xlnm.Print_Titles" localSheetId="2">'PLAN RASHODA I IZDATAKA 2021'!$9:$10</definedName>
    <definedName name="_xlnm.Print_Titles" localSheetId="3">'PLAN RASHODA I IZDATAKA 2022'!$9:$10</definedName>
    <definedName name="_xlnm.Print_Titles" localSheetId="4">'PLAN RASHODA I IZDATAKA 2023'!$9:$10</definedName>
    <definedName name="_xlnm.Print_Area" localSheetId="0">'OPĆI DIO'!$A$2:$H$26</definedName>
    <definedName name="_xlnm.Print_Area" localSheetId="1">'PLAN PRIHODA'!$A$1:$H$56</definedName>
  </definedNames>
  <calcPr fullCalcOnLoad="1"/>
</workbook>
</file>

<file path=xl/sharedStrings.xml><?xml version="1.0" encoding="utf-8"?>
<sst xmlns="http://schemas.openxmlformats.org/spreadsheetml/2006/main" count="489" uniqueCount="187">
  <si>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</si>
  <si>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</si>
  <si>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</si>
  <si>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</si>
  <si>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</si>
  <si>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</si>
  <si>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</si>
  <si>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</si>
  <si>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</si>
  <si>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</si>
  <si>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</si>
  <si>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</si>
  <si>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</si>
  <si>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</si>
  <si>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</si>
  <si>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</si>
  <si>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</si>
  <si>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</si>
  <si>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</si>
  <si>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</si>
  <si>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</si>
  <si>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</si>
  <si>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</si>
  <si>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</si>
  <si>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</si>
  <si>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</si>
  <si>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</si>
  <si>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</si>
  <si>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</si>
  <si>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</si>
  <si>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</si>
  <si>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</si>
  <si>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</si>
  <si>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</si>
  <si>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</si>
  <si>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</si>
  <si>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</si>
  <si>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</si>
  <si>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</si>
  <si>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</si>
  <si>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</si>
  <si>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</si>
  <si>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</si>
  <si>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</si>
  <si>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</si>
  <si>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</si>
  <si>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</si>
  <si>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>FINANCIRANJE/SUFINANCIRANJE USTANOVA SOCIJALNE SKRBI I SOCIJALNIH PROGRAMA JEDINICA LOKALNE SAMOUPRAVE PREMA MINIMALNOM STANDARDU</t>
  </si>
  <si>
    <t>1020</t>
  </si>
  <si>
    <t>OSNOVNI PROGRAM ZBRINJAVANJA STARIJIH OSOBA - DOMOVI ZA STARIJE I NEMOĆNE OSOBE</t>
  </si>
  <si>
    <t>FINANCIRANJE SOCIJALNIH PROGRAMA I PROJEKATA IZNAD MINIMALNOG STANDARDA</t>
  </si>
  <si>
    <t>1090</t>
  </si>
  <si>
    <t>FINANCIRANJE PROJEKTA "ZAŽELI - POMOĆ U KUĆI"</t>
  </si>
  <si>
    <t>Usluge promidžbe i informiranja</t>
  </si>
  <si>
    <t>Ostali nespomenuti rashodi poslovanja</t>
  </si>
  <si>
    <t>Plaće za redovan rad</t>
  </si>
  <si>
    <t>Doprinosi za obvezno zdravstveno osiguranje</t>
  </si>
  <si>
    <t>Naknade za prijevoz, za rad na terenu i odvojeni život</t>
  </si>
  <si>
    <t>Stručno usavršavanje zaposlenika</t>
  </si>
  <si>
    <t>Uredski materijal i ostali materijalni rashodi</t>
  </si>
  <si>
    <t>Energija</t>
  </si>
  <si>
    <t>Usluge telefona, pošte i prijevoza</t>
  </si>
  <si>
    <t>Komunalne usluge</t>
  </si>
  <si>
    <t>Ostale usluge</t>
  </si>
  <si>
    <t>Rashodi za nabavu proizvedene dugotrajne imovine</t>
  </si>
  <si>
    <t>Postrojenja i oprema</t>
  </si>
  <si>
    <t>Uredska oprema i namještaj</t>
  </si>
  <si>
    <t>Uređaji, strojevi i oprema za ostale namjene</t>
  </si>
  <si>
    <t>Plaće za posebne uvjete rada</t>
  </si>
  <si>
    <t>Usluge tekućeg i investicijskog održavanja</t>
  </si>
  <si>
    <t>Naknade za rad predstavničkih i izvršnih tijela, povjerenstava i slično</t>
  </si>
  <si>
    <t>Komunikacijska oprema</t>
  </si>
  <si>
    <t>Oprema za održavanje i zaštitu</t>
  </si>
  <si>
    <t>Medicinska i laboratorijska oprema</t>
  </si>
  <si>
    <t>Rashodi za dodatna ulaganja na nefinancijskoj imovini</t>
  </si>
  <si>
    <t>Dodatna ulaganja na građevinskim objektima</t>
  </si>
  <si>
    <t>Funk-cija</t>
  </si>
  <si>
    <t>Plaće za prekovremeni rad</t>
  </si>
  <si>
    <t>Službena putovanja</t>
  </si>
  <si>
    <t>Materijal i sirovine</t>
  </si>
  <si>
    <t>Materijal i dijelovi za tekuće i investicijsko održavanje</t>
  </si>
  <si>
    <t>Sitni inventar i auto gume</t>
  </si>
  <si>
    <t>Službena, radna i zaštitna odjeća i obuća</t>
  </si>
  <si>
    <t>Zdravstvene i veterinarske usluge</t>
  </si>
  <si>
    <t>Intelektualne i osobne usluge</t>
  </si>
  <si>
    <t>Računalne usluge</t>
  </si>
  <si>
    <t>Premije osiguranja</t>
  </si>
  <si>
    <t>Reprezentacija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</si>
  <si>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</si>
  <si>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</si>
  <si>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</si>
  <si>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</si>
  <si>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</si>
  <si>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Naknade građanima i kućanstvima na temelju osiguranja i druge naknade</t>
  </si>
  <si>
    <t>Ostale naknade građanima i kućanstvima iz proračuna</t>
  </si>
  <si>
    <t>Naknade građanima i kućanstvima u novcu</t>
  </si>
  <si>
    <t>31</t>
  </si>
  <si>
    <t>311</t>
  </si>
  <si>
    <t>3111</t>
  </si>
  <si>
    <t>3113</t>
  </si>
  <si>
    <t>3114</t>
  </si>
  <si>
    <t>312</t>
  </si>
  <si>
    <t>3121</t>
  </si>
  <si>
    <t>313</t>
  </si>
  <si>
    <t>3132</t>
  </si>
  <si>
    <t>32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</si>
  <si>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</si>
  <si>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</si>
  <si>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</si>
  <si>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</si>
  <si>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</si>
  <si>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</si>
  <si>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</si>
  <si>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</si>
  <si>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</si>
  <si>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</si>
  <si>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3227</t>
  </si>
  <si>
    <t>323</t>
  </si>
  <si>
    <t>3231</t>
  </si>
  <si>
    <t>3232</t>
  </si>
  <si>
    <t>3233</t>
  </si>
  <si>
    <t>3234</t>
  </si>
  <si>
    <t>3236</t>
  </si>
  <si>
    <t>3237</t>
  </si>
  <si>
    <t>3238</t>
  </si>
  <si>
    <t>3239</t>
  </si>
  <si>
    <t>329</t>
  </si>
  <si>
    <t>3292</t>
  </si>
  <si>
    <t>3293</t>
  </si>
  <si>
    <t>3299</t>
  </si>
  <si>
    <t>34</t>
  </si>
  <si>
    <t>343</t>
  </si>
  <si>
    <t>3431</t>
  </si>
  <si>
    <t>37</t>
  </si>
  <si>
    <t>372</t>
  </si>
  <si>
    <t>3721</t>
  </si>
  <si>
    <t>42</t>
  </si>
  <si>
    <t>421</t>
  </si>
  <si>
    <t>Građevinski objekti</t>
  </si>
  <si>
    <t>4212</t>
  </si>
  <si>
    <t>Poslovni objekti</t>
  </si>
  <si>
    <t>422</t>
  </si>
  <si>
    <t>4221</t>
  </si>
  <si>
    <t>4222</t>
  </si>
  <si>
    <t>4223</t>
  </si>
  <si>
    <t>4224</t>
  </si>
  <si>
    <t>4227</t>
  </si>
  <si>
    <t>45</t>
  </si>
  <si>
    <t>451</t>
  </si>
  <si>
    <t>4511</t>
  </si>
  <si>
    <t>3295</t>
  </si>
  <si>
    <t>3296</t>
  </si>
  <si>
    <t>Opći prihodi i primici -decentrali-zacija</t>
  </si>
  <si>
    <t>Program 8011</t>
  </si>
  <si>
    <t>FINANCIRANJE DOMOVA ZA STARIJE I NEMOĆNE OSOBE IZVAN ŽUPANIJSKOG PRORAČUNA</t>
  </si>
  <si>
    <t>A 8011 01</t>
  </si>
  <si>
    <t>DOM ZA STARIJE I NEMOĆNE OSOBE OSIJEK</t>
  </si>
  <si>
    <t>Predsjednik Upravnog vijeća</t>
  </si>
  <si>
    <t>Ravnatelj</t>
  </si>
  <si>
    <t>Vjekoslav Ćurić,prof.</t>
  </si>
  <si>
    <t>Vjekoslav Ćurić,prof</t>
  </si>
  <si>
    <t>2023.</t>
  </si>
  <si>
    <t>Projekcija plana
za 2022.</t>
  </si>
  <si>
    <t>Projekcija plana 
za 2023.</t>
  </si>
  <si>
    <t>Program 1305</t>
  </si>
  <si>
    <t>A 1305 01</t>
  </si>
  <si>
    <t xml:space="preserve">Program 1304 </t>
  </si>
  <si>
    <t>K 1304 10</t>
  </si>
  <si>
    <t>Ukupno prihodi i primici za 2023.</t>
  </si>
  <si>
    <t>UKUPNO  PLAN ZA 2021.</t>
  </si>
  <si>
    <t>UKUPNO   PLAN ZA 2022.</t>
  </si>
  <si>
    <t>UKUPNO  PLAN ZA 2023.</t>
  </si>
  <si>
    <t>Nematerijalna proizvedena imovina</t>
  </si>
  <si>
    <t>Ostala nematerijalna proizvedena imovina</t>
  </si>
  <si>
    <t>A 1304 24</t>
  </si>
  <si>
    <t>PODIZANJE RAZINE KVALITETE USLUGA U DOMOVIMA ZA STARIJE I NEMOĆNE OSOBE</t>
  </si>
  <si>
    <t>PODIZANJE KVALITETE I DOSTUPNOSTI SOCIJALNE SKRBI</t>
  </si>
  <si>
    <t>Financijski plan 
za 2021.</t>
  </si>
  <si>
    <t>Upotreba privatnog automobila u služ.svrhe</t>
  </si>
  <si>
    <t>T 1304 27</t>
  </si>
  <si>
    <t>POMOĆ USTANOVAMA SOC SKRBI POGOĐENIH PANDEMIJSKOM BOLESTI COVID 19</t>
  </si>
  <si>
    <t xml:space="preserve">                   Predsjednik Upravnog vijeća</t>
  </si>
  <si>
    <t xml:space="preserve"> FINANCIJSKI PLAN DOMA ZA STARIJE I NEMOĆNE OSOBE OSIJEK ZA 2021. I  PROJEKCIJA PLANA ZA  2022. I 2023. GODINU -  ČETVRTE IZMJENE  I DOPUNE</t>
  </si>
  <si>
    <t>Osijek, 22.prosinca 2021.</t>
  </si>
  <si>
    <t>Doprinos MIO na plaću</t>
  </si>
  <si>
    <t>prof.dr.sc. Jurislav Babić</t>
  </si>
  <si>
    <t xml:space="preserve">                        prof.dr.sc. Jurislav Babić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</si>
</sst>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5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20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18" xfId="0" applyFont="1" applyBorder="1" applyAlignment="1" quotePrefix="1">
      <alignment horizontal="left" vertical="center" wrapText="1"/>
    </xf>
    <xf numFmtId="0" fontId="28" fillId="0" borderId="18" xfId="0" applyFont="1" applyBorder="1" applyAlignment="1" quotePrefix="1">
      <alignment horizontal="center" vertical="center" wrapText="1"/>
    </xf>
    <xf numFmtId="0" fontId="25" fillId="0" borderId="18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19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center" wrapText="1"/>
    </xf>
    <xf numFmtId="0" fontId="32" fillId="0" borderId="18" xfId="0" applyNumberFormat="1" applyFont="1" applyFill="1" applyBorder="1" applyAlignment="1" applyProtection="1" quotePrefix="1">
      <alignment horizontal="left"/>
      <protection/>
    </xf>
    <xf numFmtId="0" fontId="25" fillId="0" borderId="20" xfId="0" applyNumberFormat="1" applyFont="1" applyFill="1" applyBorder="1" applyAlignment="1" applyProtection="1">
      <alignment horizontal="center" wrapText="1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>
      <alignment horizontal="center" vertical="center" wrapText="1"/>
    </xf>
    <xf numFmtId="3" fontId="32" fillId="0" borderId="20" xfId="0" applyNumberFormat="1" applyFont="1" applyBorder="1" applyAlignment="1">
      <alignment horizontal="right"/>
    </xf>
    <xf numFmtId="3" fontId="32" fillId="0" borderId="20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left"/>
    </xf>
    <xf numFmtId="3" fontId="32" fillId="7" borderId="20" xfId="0" applyNumberFormat="1" applyFont="1" applyFill="1" applyBorder="1" applyAlignment="1">
      <alignment horizontal="right"/>
    </xf>
    <xf numFmtId="3" fontId="32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2" fillId="0" borderId="20" xfId="0" applyNumberFormat="1" applyFont="1" applyFill="1" applyBorder="1" applyAlignment="1">
      <alignment horizontal="right"/>
    </xf>
    <xf numFmtId="3" fontId="32" fillId="48" borderId="19" xfId="0" applyNumberFormat="1" applyFont="1" applyFill="1" applyBorder="1" applyAlignment="1" quotePrefix="1">
      <alignment horizontal="right"/>
    </xf>
    <xf numFmtId="3" fontId="32" fillId="48" borderId="20" xfId="0" applyNumberFormat="1" applyFont="1" applyFill="1" applyBorder="1" applyAlignment="1" applyProtection="1">
      <alignment horizontal="right" wrapText="1"/>
      <protection/>
    </xf>
    <xf numFmtId="3" fontId="32" fillId="7" borderId="19" xfId="0" applyNumberFormat="1" applyFont="1" applyFill="1" applyBorder="1" applyAlignment="1" quotePrefix="1">
      <alignment horizontal="right"/>
    </xf>
    <xf numFmtId="3" fontId="33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1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1" fontId="21" fillId="0" borderId="42" xfId="0" applyNumberFormat="1" applyFont="1" applyBorder="1" applyAlignment="1">
      <alignment horizontal="left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0" fontId="41" fillId="0" borderId="20" xfId="88" applyFont="1" applyBorder="1" applyAlignment="1">
      <alignment horizontal="left" vertical="center" wrapText="1"/>
      <protection/>
    </xf>
    <xf numFmtId="0" fontId="41" fillId="0" borderId="20" xfId="0" applyFont="1" applyBorder="1" applyAlignment="1">
      <alignment vertical="center" wrapText="1"/>
    </xf>
    <xf numFmtId="0" fontId="41" fillId="49" borderId="20" xfId="88" applyFont="1" applyFill="1" applyBorder="1" applyAlignment="1">
      <alignment horizontal="left" vertical="center" wrapText="1"/>
      <protection/>
    </xf>
    <xf numFmtId="0" fontId="40" fillId="50" borderId="20" xfId="0" applyFont="1" applyFill="1" applyBorder="1" applyAlignment="1">
      <alignment horizontal="left" vertical="center" wrapText="1"/>
    </xf>
    <xf numFmtId="0" fontId="40" fillId="51" borderId="20" xfId="88" applyFont="1" applyFill="1" applyBorder="1" applyAlignment="1">
      <alignment horizontal="left" vertical="center" wrapText="1"/>
      <protection/>
    </xf>
    <xf numFmtId="0" fontId="40" fillId="50" borderId="20" xfId="88" applyFont="1" applyFill="1" applyBorder="1" applyAlignment="1">
      <alignment horizontal="left" vertical="center" wrapText="1"/>
      <protection/>
    </xf>
    <xf numFmtId="0" fontId="41" fillId="0" borderId="20" xfId="0" applyFont="1" applyBorder="1" applyAlignment="1">
      <alignment horizontal="left" vertical="center" wrapText="1"/>
    </xf>
    <xf numFmtId="0" fontId="40" fillId="50" borderId="20" xfId="0" applyFont="1" applyFill="1" applyBorder="1" applyAlignment="1">
      <alignment vertical="center" wrapText="1"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/>
    </xf>
    <xf numFmtId="3" fontId="21" fillId="0" borderId="49" xfId="0" applyNumberFormat="1" applyFont="1" applyBorder="1" applyAlignment="1">
      <alignment horizontal="center" vertical="center" wrapText="1"/>
    </xf>
    <xf numFmtId="3" fontId="21" fillId="0" borderId="50" xfId="0" applyNumberFormat="1" applyFont="1" applyBorder="1" applyAlignment="1">
      <alignment horizontal="center" vertical="center" wrapText="1"/>
    </xf>
    <xf numFmtId="3" fontId="21" fillId="0" borderId="5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3" fillId="0" borderId="20" xfId="0" applyFont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48" borderId="2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20" xfId="0" applyFont="1" applyBorder="1" applyAlignment="1">
      <alignment wrapText="1"/>
    </xf>
    <xf numFmtId="0" fontId="25" fillId="0" borderId="20" xfId="0" applyFont="1" applyBorder="1" applyAlignment="1">
      <alignment horizontal="right" wrapText="1"/>
    </xf>
    <xf numFmtId="0" fontId="37" fillId="52" borderId="20" xfId="0" applyFont="1" applyFill="1" applyBorder="1" applyAlignment="1">
      <alignment wrapText="1"/>
    </xf>
    <xf numFmtId="4" fontId="43" fillId="50" borderId="20" xfId="0" applyNumberFormat="1" applyFont="1" applyFill="1" applyBorder="1" applyAlignment="1">
      <alignment wrapText="1"/>
    </xf>
    <xf numFmtId="49" fontId="25" fillId="0" borderId="20" xfId="0" applyNumberFormat="1" applyFont="1" applyBorder="1" applyAlignment="1">
      <alignment wrapText="1"/>
    </xf>
    <xf numFmtId="0" fontId="44" fillId="7" borderId="20" xfId="0" applyFont="1" applyFill="1" applyBorder="1" applyAlignment="1">
      <alignment wrapText="1"/>
    </xf>
    <xf numFmtId="4" fontId="43" fillId="0" borderId="20" xfId="0" applyNumberFormat="1" applyFont="1" applyBorder="1" applyAlignment="1">
      <alignment wrapText="1"/>
    </xf>
    <xf numFmtId="3" fontId="43" fillId="0" borderId="20" xfId="0" applyNumberFormat="1" applyFont="1" applyBorder="1" applyAlignment="1">
      <alignment wrapText="1"/>
    </xf>
    <xf numFmtId="49" fontId="25" fillId="50" borderId="20" xfId="0" applyNumberFormat="1" applyFont="1" applyFill="1" applyBorder="1" applyAlignment="1">
      <alignment wrapText="1"/>
    </xf>
    <xf numFmtId="0" fontId="25" fillId="50" borderId="20" xfId="0" applyFont="1" applyFill="1" applyBorder="1" applyAlignment="1">
      <alignment horizontal="right" wrapText="1"/>
    </xf>
    <xf numFmtId="0" fontId="25" fillId="50" borderId="20" xfId="0" applyFont="1" applyFill="1" applyBorder="1" applyAlignment="1">
      <alignment wrapText="1"/>
    </xf>
    <xf numFmtId="0" fontId="43" fillId="0" borderId="20" xfId="0" applyFont="1" applyBorder="1" applyAlignment="1">
      <alignment wrapText="1"/>
    </xf>
    <xf numFmtId="4" fontId="42" fillId="0" borderId="20" xfId="0" applyNumberFormat="1" applyFont="1" applyBorder="1" applyAlignment="1">
      <alignment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49" fontId="25" fillId="0" borderId="0" xfId="0" applyNumberFormat="1" applyFont="1" applyAlignment="1">
      <alignment wrapText="1"/>
    </xf>
    <xf numFmtId="3" fontId="24" fillId="0" borderId="0" xfId="0" applyNumberFormat="1" applyFont="1" applyAlignment="1">
      <alignment wrapText="1"/>
    </xf>
    <xf numFmtId="0" fontId="0" fillId="0" borderId="52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53" xfId="0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3" fontId="21" fillId="0" borderId="49" xfId="0" applyNumberFormat="1" applyFont="1" applyBorder="1" applyAlignment="1">
      <alignment horizontal="right" wrapText="1"/>
    </xf>
    <xf numFmtId="3" fontId="21" fillId="0" borderId="29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/>
    </xf>
    <xf numFmtId="49" fontId="25" fillId="0" borderId="20" xfId="0" applyNumberFormat="1" applyFont="1" applyFill="1" applyBorder="1" applyAlignment="1" applyProtection="1">
      <alignment wrapText="1"/>
      <protection/>
    </xf>
    <xf numFmtId="0" fontId="25" fillId="50" borderId="20" xfId="0" applyNumberFormat="1" applyFont="1" applyFill="1" applyBorder="1" applyAlignment="1" applyProtection="1">
      <alignment horizontal="right" wrapText="1"/>
      <protection/>
    </xf>
    <xf numFmtId="0" fontId="25" fillId="50" borderId="20" xfId="0" applyNumberFormat="1" applyFont="1" applyFill="1" applyBorder="1" applyAlignment="1" applyProtection="1">
      <alignment wrapText="1"/>
      <protection/>
    </xf>
    <xf numFmtId="4" fontId="43" fillId="50" borderId="20" xfId="0" applyNumberFormat="1" applyFont="1" applyFill="1" applyBorder="1" applyAlignment="1" applyProtection="1">
      <alignment wrapText="1"/>
      <protection/>
    </xf>
    <xf numFmtId="4" fontId="42" fillId="0" borderId="20" xfId="0" applyNumberFormat="1" applyFont="1" applyFill="1" applyBorder="1" applyAlignment="1" applyProtection="1">
      <alignment wrapText="1"/>
      <protection/>
    </xf>
    <xf numFmtId="0" fontId="22" fillId="50" borderId="20" xfId="88" applyFont="1" applyFill="1" applyBorder="1" applyAlignment="1">
      <alignment horizontal="left" vertical="center" wrapText="1"/>
      <protection/>
    </xf>
    <xf numFmtId="0" fontId="24" fillId="0" borderId="20" xfId="0" applyFont="1" applyBorder="1" applyAlignment="1">
      <alignment wrapText="1"/>
    </xf>
    <xf numFmtId="0" fontId="42" fillId="0" borderId="20" xfId="0" applyFont="1" applyBorder="1" applyAlignment="1">
      <alignment horizontal="left" wrapText="1"/>
    </xf>
    <xf numFmtId="0" fontId="42" fillId="0" borderId="2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4" fontId="42" fillId="0" borderId="0" xfId="0" applyNumberFormat="1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wrapText="1"/>
    </xf>
    <xf numFmtId="4" fontId="43" fillId="0" borderId="0" xfId="0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3" fontId="25" fillId="50" borderId="20" xfId="0" applyNumberFormat="1" applyFont="1" applyFill="1" applyBorder="1" applyAlignment="1">
      <alignment wrapText="1"/>
    </xf>
    <xf numFmtId="3" fontId="43" fillId="50" borderId="20" xfId="0" applyNumberFormat="1" applyFont="1" applyFill="1" applyBorder="1" applyAlignment="1">
      <alignment wrapText="1"/>
    </xf>
    <xf numFmtId="0" fontId="43" fillId="0" borderId="20" xfId="0" applyFont="1" applyFill="1" applyBorder="1" applyAlignment="1">
      <alignment wrapText="1"/>
    </xf>
    <xf numFmtId="0" fontId="40" fillId="0" borderId="20" xfId="0" applyFont="1" applyFill="1" applyBorder="1" applyAlignment="1">
      <alignment horizontal="left" vertical="center" wrapText="1"/>
    </xf>
    <xf numFmtId="4" fontId="43" fillId="0" borderId="20" xfId="0" applyNumberFormat="1" applyFont="1" applyFill="1" applyBorder="1" applyAlignment="1">
      <alignment wrapText="1"/>
    </xf>
    <xf numFmtId="0" fontId="4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40" fillId="0" borderId="20" xfId="0" applyFont="1" applyBorder="1" applyAlignment="1">
      <alignment horizontal="left" vertical="center" wrapText="1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7" borderId="19" xfId="0" applyNumberFormat="1" applyFont="1" applyFill="1" applyBorder="1" applyAlignment="1" applyProtection="1">
      <alignment horizontal="left" wrapText="1"/>
      <protection/>
    </xf>
    <xf numFmtId="0" fontId="36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5" fillId="0" borderId="19" xfId="0" applyNumberFormat="1" applyFont="1" applyFill="1" applyBorder="1" applyAlignment="1" applyProtection="1">
      <alignment horizontal="left" wrapText="1"/>
      <protection/>
    </xf>
    <xf numFmtId="0" fontId="36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5" fillId="0" borderId="19" xfId="0" applyFont="1" applyFill="1" applyBorder="1" applyAlignment="1" quotePrefix="1">
      <alignment horizontal="left"/>
    </xf>
    <xf numFmtId="0" fontId="35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5" fillId="0" borderId="19" xfId="0" applyFont="1" applyBorder="1" applyAlignment="1" quotePrefix="1">
      <alignment horizontal="left"/>
    </xf>
    <xf numFmtId="0" fontId="35" fillId="7" borderId="19" xfId="0" applyNumberFormat="1" applyFont="1" applyFill="1" applyBorder="1" applyAlignment="1" applyProtection="1" quotePrefix="1">
      <alignment horizontal="left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2" fillId="48" borderId="19" xfId="0" applyNumberFormat="1" applyFont="1" applyFill="1" applyBorder="1" applyAlignment="1" applyProtection="1">
      <alignment horizontal="left" wrapText="1"/>
      <protection/>
    </xf>
    <xf numFmtId="0" fontId="32" fillId="48" borderId="18" xfId="0" applyNumberFormat="1" applyFont="1" applyFill="1" applyBorder="1" applyAlignment="1" applyProtection="1">
      <alignment horizontal="left" wrapText="1"/>
      <protection/>
    </xf>
    <xf numFmtId="0" fontId="32" fillId="48" borderId="54" xfId="0" applyNumberFormat="1" applyFont="1" applyFill="1" applyBorder="1" applyAlignment="1" applyProtection="1">
      <alignment horizontal="left" wrapText="1"/>
      <protection/>
    </xf>
    <xf numFmtId="0" fontId="32" fillId="7" borderId="19" xfId="0" applyNumberFormat="1" applyFont="1" applyFill="1" applyBorder="1" applyAlignment="1" applyProtection="1">
      <alignment horizontal="left" wrapText="1"/>
      <protection/>
    </xf>
    <xf numFmtId="0" fontId="32" fillId="7" borderId="18" xfId="0" applyNumberFormat="1" applyFont="1" applyFill="1" applyBorder="1" applyAlignment="1" applyProtection="1">
      <alignment horizontal="left" wrapText="1"/>
      <protection/>
    </xf>
    <xf numFmtId="0" fontId="32" fillId="7" borderId="5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52" xfId="0" applyNumberFormat="1" applyFont="1" applyFill="1" applyBorder="1" applyAlignment="1" applyProtection="1" quotePrefix="1">
      <alignment horizontal="left" wrapText="1"/>
      <protection/>
    </xf>
    <xf numFmtId="0" fontId="33" fillId="0" borderId="52" xfId="0" applyNumberFormat="1" applyFont="1" applyFill="1" applyBorder="1" applyAlignment="1" applyProtection="1">
      <alignment wrapText="1"/>
      <protection/>
    </xf>
    <xf numFmtId="0" fontId="35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Obično_List1" xfId="87"/>
    <cellStyle name="Obično_List4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  <cellStyle name="Zarez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4097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097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6581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6581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7251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7251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SheetLayoutView="100" zoomScalePageLayoutView="0" workbookViewId="0" topLeftCell="A4">
      <selection activeCell="K8" sqref="K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8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3.5">
      <c r="A2" s="178"/>
      <c r="B2" s="178"/>
      <c r="C2" s="178"/>
      <c r="D2" s="178"/>
      <c r="E2" s="178"/>
      <c r="F2" s="178"/>
      <c r="G2" s="178"/>
      <c r="H2" s="178"/>
    </row>
    <row r="3" spans="1:8" ht="48" customHeight="1">
      <c r="A3" s="179" t="s">
        <v>182</v>
      </c>
      <c r="B3" s="179"/>
      <c r="C3" s="179"/>
      <c r="D3" s="179"/>
      <c r="E3" s="179"/>
      <c r="F3" s="179"/>
      <c r="G3" s="179"/>
      <c r="H3" s="179"/>
    </row>
    <row r="4" spans="1:8" s="45" customFormat="1" ht="26.25" customHeight="1">
      <c r="A4" s="179" t="s">
        <v>31</v>
      </c>
      <c r="B4" s="179"/>
      <c r="C4" s="179"/>
      <c r="D4" s="179"/>
      <c r="E4" s="179"/>
      <c r="F4" s="179"/>
      <c r="G4" s="180"/>
      <c r="H4" s="180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177</v>
      </c>
      <c r="G6" s="52" t="s">
        <v>162</v>
      </c>
      <c r="H6" s="53" t="s">
        <v>163</v>
      </c>
      <c r="I6" s="54"/>
    </row>
    <row r="7" spans="1:9" ht="27.75" customHeight="1">
      <c r="A7" s="181" t="s">
        <v>33</v>
      </c>
      <c r="B7" s="182"/>
      <c r="C7" s="182"/>
      <c r="D7" s="182"/>
      <c r="E7" s="183"/>
      <c r="F7" s="65">
        <f>+F8+F9</f>
        <v>18917836</v>
      </c>
      <c r="G7" s="65">
        <f>G8+G9</f>
        <v>17594596</v>
      </c>
      <c r="H7" s="65">
        <f>+H8+H9</f>
        <v>17594596</v>
      </c>
      <c r="I7" s="63"/>
    </row>
    <row r="8" spans="1:8" ht="22.5" customHeight="1">
      <c r="A8" s="184" t="s">
        <v>0</v>
      </c>
      <c r="B8" s="185"/>
      <c r="C8" s="185"/>
      <c r="D8" s="185"/>
      <c r="E8" s="186"/>
      <c r="F8" s="68">
        <v>18916336</v>
      </c>
      <c r="G8" s="68">
        <v>17594596</v>
      </c>
      <c r="H8" s="68">
        <v>17594596</v>
      </c>
    </row>
    <row r="9" spans="1:8" ht="22.5" customHeight="1">
      <c r="A9" s="187" t="s">
        <v>35</v>
      </c>
      <c r="B9" s="186"/>
      <c r="C9" s="186"/>
      <c r="D9" s="186"/>
      <c r="E9" s="186"/>
      <c r="F9" s="68">
        <v>1500</v>
      </c>
      <c r="G9" s="68"/>
      <c r="H9" s="68"/>
    </row>
    <row r="10" spans="1:8" ht="22.5" customHeight="1">
      <c r="A10" s="64" t="s">
        <v>34</v>
      </c>
      <c r="B10" s="67"/>
      <c r="C10" s="67"/>
      <c r="D10" s="67"/>
      <c r="E10" s="67"/>
      <c r="F10" s="65">
        <f>+F11+F12</f>
        <v>19117391</v>
      </c>
      <c r="G10" s="65">
        <f>+G11+G12</f>
        <v>17594596</v>
      </c>
      <c r="H10" s="65">
        <f>+H11+H12</f>
        <v>17594596</v>
      </c>
    </row>
    <row r="11" spans="1:10" ht="22.5" customHeight="1">
      <c r="A11" s="188" t="s">
        <v>1</v>
      </c>
      <c r="B11" s="185"/>
      <c r="C11" s="185"/>
      <c r="D11" s="185"/>
      <c r="E11" s="189"/>
      <c r="F11" s="68">
        <v>17892666</v>
      </c>
      <c r="G11" s="68">
        <v>16764570</v>
      </c>
      <c r="H11" s="56">
        <v>16764570</v>
      </c>
      <c r="I11" s="35"/>
      <c r="J11" s="35"/>
    </row>
    <row r="12" spans="1:10" ht="22.5" customHeight="1">
      <c r="A12" s="190" t="s">
        <v>37</v>
      </c>
      <c r="B12" s="186"/>
      <c r="C12" s="186"/>
      <c r="D12" s="186"/>
      <c r="E12" s="186"/>
      <c r="F12" s="55">
        <v>1224725</v>
      </c>
      <c r="G12" s="55">
        <v>830026</v>
      </c>
      <c r="H12" s="56">
        <v>830026</v>
      </c>
      <c r="I12" s="35"/>
      <c r="J12" s="35"/>
    </row>
    <row r="13" spans="1:10" ht="22.5" customHeight="1">
      <c r="A13" s="191" t="s">
        <v>2</v>
      </c>
      <c r="B13" s="182"/>
      <c r="C13" s="182"/>
      <c r="D13" s="182"/>
      <c r="E13" s="182"/>
      <c r="F13" s="66">
        <f>+F7-F10</f>
        <v>-199555</v>
      </c>
      <c r="G13" s="66">
        <f>+G7-G10</f>
        <v>0</v>
      </c>
      <c r="H13" s="66">
        <f>+H7-H10</f>
        <v>0</v>
      </c>
      <c r="J13" s="35"/>
    </row>
    <row r="14" spans="1:8" ht="25.5" customHeight="1">
      <c r="A14" s="179"/>
      <c r="B14" s="192"/>
      <c r="C14" s="192"/>
      <c r="D14" s="192"/>
      <c r="E14" s="192"/>
      <c r="F14" s="193"/>
      <c r="G14" s="193"/>
      <c r="H14" s="193"/>
    </row>
    <row r="15" spans="1:10" ht="27.75" customHeight="1">
      <c r="A15" s="48"/>
      <c r="B15" s="49"/>
      <c r="C15" s="49"/>
      <c r="D15" s="50"/>
      <c r="E15" s="51"/>
      <c r="F15" s="52" t="s">
        <v>177</v>
      </c>
      <c r="G15" s="52" t="s">
        <v>162</v>
      </c>
      <c r="H15" s="53" t="s">
        <v>163</v>
      </c>
      <c r="J15" s="35"/>
    </row>
    <row r="16" spans="1:10" ht="30.75" customHeight="1">
      <c r="A16" s="194" t="s">
        <v>38</v>
      </c>
      <c r="B16" s="195"/>
      <c r="C16" s="195"/>
      <c r="D16" s="195"/>
      <c r="E16" s="196"/>
      <c r="F16" s="69">
        <v>199555</v>
      </c>
      <c r="G16" s="69"/>
      <c r="H16" s="70"/>
      <c r="J16" s="35"/>
    </row>
    <row r="17" spans="1:10" ht="34.5" customHeight="1">
      <c r="A17" s="197" t="s">
        <v>39</v>
      </c>
      <c r="B17" s="198"/>
      <c r="C17" s="198"/>
      <c r="D17" s="198"/>
      <c r="E17" s="199"/>
      <c r="F17" s="71">
        <v>199555</v>
      </c>
      <c r="G17" s="71"/>
      <c r="H17" s="66"/>
      <c r="J17" s="35"/>
    </row>
    <row r="18" spans="1:10" s="40" customFormat="1" ht="25.5" customHeight="1">
      <c r="A18" s="202"/>
      <c r="B18" s="192"/>
      <c r="C18" s="192"/>
      <c r="D18" s="192"/>
      <c r="E18" s="192"/>
      <c r="F18" s="193"/>
      <c r="G18" s="193"/>
      <c r="H18" s="193"/>
      <c r="J18" s="72"/>
    </row>
    <row r="19" spans="1:11" s="40" customFormat="1" ht="27.75" customHeight="1">
      <c r="A19" s="48"/>
      <c r="B19" s="49"/>
      <c r="C19" s="49"/>
      <c r="D19" s="50"/>
      <c r="E19" s="51"/>
      <c r="F19" s="52" t="s">
        <v>177</v>
      </c>
      <c r="G19" s="52" t="s">
        <v>162</v>
      </c>
      <c r="H19" s="53" t="s">
        <v>163</v>
      </c>
      <c r="J19" s="72"/>
      <c r="K19" s="72"/>
    </row>
    <row r="20" spans="1:10" s="40" customFormat="1" ht="22.5" customHeight="1">
      <c r="A20" s="184" t="s">
        <v>3</v>
      </c>
      <c r="B20" s="185"/>
      <c r="C20" s="185"/>
      <c r="D20" s="185"/>
      <c r="E20" s="185"/>
      <c r="F20" s="55"/>
      <c r="G20" s="55"/>
      <c r="H20" s="55"/>
      <c r="J20" s="72"/>
    </row>
    <row r="21" spans="1:8" s="40" customFormat="1" ht="27" customHeight="1">
      <c r="A21" s="184" t="s">
        <v>4</v>
      </c>
      <c r="B21" s="185"/>
      <c r="C21" s="185"/>
      <c r="D21" s="185"/>
      <c r="E21" s="185"/>
      <c r="F21" s="55"/>
      <c r="G21" s="55"/>
      <c r="H21" s="55"/>
    </row>
    <row r="22" spans="1:11" s="40" customFormat="1" ht="22.5" customHeight="1">
      <c r="A22" s="191" t="s">
        <v>5</v>
      </c>
      <c r="B22" s="182"/>
      <c r="C22" s="182"/>
      <c r="D22" s="182"/>
      <c r="E22" s="182"/>
      <c r="F22" s="65">
        <f>F20-F21</f>
        <v>0</v>
      </c>
      <c r="G22" s="65">
        <f>G20-G21</f>
        <v>0</v>
      </c>
      <c r="H22" s="65">
        <f>H20-H21</f>
        <v>0</v>
      </c>
      <c r="J22" s="73"/>
      <c r="K22" s="72"/>
    </row>
    <row r="23" spans="1:8" s="40" customFormat="1" ht="15" customHeight="1">
      <c r="A23" s="202"/>
      <c r="B23" s="192"/>
      <c r="C23" s="192"/>
      <c r="D23" s="192"/>
      <c r="E23" s="192"/>
      <c r="F23" s="193"/>
      <c r="G23" s="193"/>
      <c r="H23" s="193"/>
    </row>
    <row r="24" spans="1:8" s="40" customFormat="1" ht="22.5" customHeight="1">
      <c r="A24" s="188" t="s">
        <v>6</v>
      </c>
      <c r="B24" s="185"/>
      <c r="C24" s="185"/>
      <c r="D24" s="185"/>
      <c r="E24" s="185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200" t="s">
        <v>40</v>
      </c>
      <c r="B26" s="201"/>
      <c r="C26" s="201"/>
      <c r="D26" s="201"/>
      <c r="E26" s="201"/>
      <c r="F26" s="201"/>
      <c r="G26" s="201"/>
      <c r="H26" s="201"/>
    </row>
    <row r="27" ht="12.75">
      <c r="E27" s="74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5"/>
      <c r="F33" s="37"/>
      <c r="G33" s="37"/>
      <c r="H33" s="37"/>
    </row>
    <row r="34" spans="5:8" ht="12.75">
      <c r="E34" s="75"/>
      <c r="F34" s="35"/>
      <c r="G34" s="35"/>
      <c r="H34" s="35"/>
    </row>
    <row r="35" spans="5:8" ht="12.75">
      <c r="E35" s="75"/>
      <c r="F35" s="35"/>
      <c r="G35" s="35"/>
      <c r="H35" s="35"/>
    </row>
    <row r="36" spans="5:8" ht="12.75">
      <c r="E36" s="75"/>
      <c r="F36" s="35"/>
      <c r="G36" s="35"/>
      <c r="H36" s="35"/>
    </row>
    <row r="37" spans="5:8" ht="12.75">
      <c r="E37" s="75"/>
      <c r="F37" s="35"/>
      <c r="G37" s="35"/>
      <c r="H37" s="35"/>
    </row>
    <row r="38" ht="12.75">
      <c r="E38" s="75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zoomScaleSheetLayoutView="120" zoomScalePageLayoutView="0" workbookViewId="0" topLeftCell="A43">
      <selection activeCell="H62" sqref="H62"/>
    </sheetView>
  </sheetViews>
  <sheetFormatPr defaultColWidth="11.421875" defaultRowHeight="12.75"/>
  <cols>
    <col min="1" max="1" width="16.00390625" style="10" customWidth="1"/>
    <col min="2" max="3" width="17.57421875" style="10" customWidth="1"/>
    <col min="4" max="4" width="17.57421875" style="41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79" t="s">
        <v>7</v>
      </c>
      <c r="B1" s="179"/>
      <c r="C1" s="179"/>
      <c r="D1" s="179"/>
      <c r="E1" s="179"/>
      <c r="F1" s="179"/>
      <c r="G1" s="179"/>
      <c r="H1" s="179"/>
    </row>
    <row r="2" spans="1:8" ht="24" customHeight="1">
      <c r="A2" s="168"/>
      <c r="B2" s="168"/>
      <c r="C2" s="168"/>
      <c r="D2" s="168"/>
      <c r="E2" s="168"/>
      <c r="F2" s="168"/>
      <c r="G2" s="168"/>
      <c r="H2" s="168"/>
    </row>
    <row r="3" spans="1:8" ht="24" customHeight="1">
      <c r="A3" s="213" t="s">
        <v>183</v>
      </c>
      <c r="B3" s="214"/>
      <c r="C3" s="5"/>
      <c r="D3" s="5"/>
      <c r="E3" s="5"/>
      <c r="F3" s="5"/>
      <c r="G3" s="5"/>
      <c r="H3" s="5"/>
    </row>
    <row r="4" spans="1:8" ht="24" customHeight="1">
      <c r="A4" s="9"/>
      <c r="B4" s="169"/>
      <c r="C4" s="5"/>
      <c r="D4" s="5"/>
      <c r="E4" s="5"/>
      <c r="F4" s="5"/>
      <c r="G4" s="5"/>
      <c r="H4" s="5"/>
    </row>
    <row r="5" spans="1:8" s="2" customFormat="1" ht="13.5" thickBot="1">
      <c r="A5" s="6"/>
      <c r="H5" s="7" t="s">
        <v>8</v>
      </c>
    </row>
    <row r="6" spans="1:8" s="2" customFormat="1" ht="26.25" customHeight="1" thickBot="1">
      <c r="A6" s="59" t="s">
        <v>9</v>
      </c>
      <c r="B6" s="205" t="s">
        <v>41</v>
      </c>
      <c r="C6" s="206"/>
      <c r="D6" s="206"/>
      <c r="E6" s="206"/>
      <c r="F6" s="206"/>
      <c r="G6" s="206"/>
      <c r="H6" s="207"/>
    </row>
    <row r="7" spans="1:8" s="2" customFormat="1" ht="66" thickBot="1">
      <c r="A7" s="60" t="s">
        <v>46</v>
      </c>
      <c r="B7" s="76" t="s">
        <v>10</v>
      </c>
      <c r="C7" s="77" t="s">
        <v>11</v>
      </c>
      <c r="D7" s="77" t="s">
        <v>12</v>
      </c>
      <c r="E7" s="77" t="s">
        <v>13</v>
      </c>
      <c r="F7" s="77" t="s">
        <v>14</v>
      </c>
      <c r="G7" s="77" t="s">
        <v>36</v>
      </c>
      <c r="H7" s="78" t="s">
        <v>16</v>
      </c>
    </row>
    <row r="8" spans="1:8" s="2" customFormat="1" ht="12.75" customHeight="1">
      <c r="A8" s="79">
        <v>651</v>
      </c>
      <c r="B8" s="80"/>
      <c r="C8" s="81"/>
      <c r="D8" s="82"/>
      <c r="E8" s="83"/>
      <c r="F8" s="83"/>
      <c r="G8" s="84"/>
      <c r="H8" s="85"/>
    </row>
    <row r="9" spans="1:8" s="2" customFormat="1" ht="32.25" customHeight="1">
      <c r="A9" s="110">
        <v>6413</v>
      </c>
      <c r="B9" s="111"/>
      <c r="C9" s="112"/>
      <c r="D9" s="150">
        <v>200</v>
      </c>
      <c r="E9" s="113"/>
      <c r="F9" s="113"/>
      <c r="G9" s="114"/>
      <c r="H9" s="115"/>
    </row>
    <row r="10" spans="1:8" s="2" customFormat="1" ht="12.75">
      <c r="A10" s="86">
        <v>6526</v>
      </c>
      <c r="B10" s="87"/>
      <c r="C10" s="88"/>
      <c r="D10" s="88">
        <v>10803800</v>
      </c>
      <c r="E10" s="88"/>
      <c r="F10" s="88"/>
      <c r="G10" s="89"/>
      <c r="H10" s="90"/>
    </row>
    <row r="11" spans="1:8" s="2" customFormat="1" ht="12.75">
      <c r="A11" s="86">
        <v>653</v>
      </c>
      <c r="B11" s="87"/>
      <c r="C11" s="88"/>
      <c r="D11" s="88"/>
      <c r="E11" s="88"/>
      <c r="F11" s="88"/>
      <c r="G11" s="89"/>
      <c r="H11" s="90"/>
    </row>
    <row r="12" spans="1:8" s="2" customFormat="1" ht="12.75">
      <c r="A12" s="86">
        <v>6615</v>
      </c>
      <c r="B12" s="87"/>
      <c r="C12" s="88">
        <v>56700</v>
      </c>
      <c r="D12" s="88"/>
      <c r="E12" s="88"/>
      <c r="F12" s="88"/>
      <c r="G12" s="89"/>
      <c r="H12" s="90"/>
    </row>
    <row r="13" spans="1:8" s="2" customFormat="1" ht="12.75">
      <c r="A13" s="86">
        <v>6631</v>
      </c>
      <c r="B13" s="87"/>
      <c r="C13" s="88"/>
      <c r="D13" s="88"/>
      <c r="E13" s="88"/>
      <c r="F13" s="88">
        <v>35650</v>
      </c>
      <c r="G13" s="89"/>
      <c r="H13" s="90"/>
    </row>
    <row r="14" spans="1:8" s="2" customFormat="1" ht="12.75">
      <c r="A14" s="86">
        <v>6632</v>
      </c>
      <c r="B14" s="87"/>
      <c r="C14" s="88"/>
      <c r="D14" s="88"/>
      <c r="E14" s="88"/>
      <c r="F14" s="88">
        <v>3000</v>
      </c>
      <c r="G14" s="89"/>
      <c r="H14" s="90"/>
    </row>
    <row r="15" spans="1:8" s="2" customFormat="1" ht="12.75">
      <c r="A15" s="86">
        <v>6711</v>
      </c>
      <c r="B15" s="87">
        <v>6204570</v>
      </c>
      <c r="C15" s="88"/>
      <c r="D15" s="88"/>
      <c r="E15" s="88">
        <v>448000</v>
      </c>
      <c r="F15" s="88"/>
      <c r="G15" s="89"/>
      <c r="H15" s="90"/>
    </row>
    <row r="16" spans="1:8" s="2" customFormat="1" ht="12.75">
      <c r="A16" s="86">
        <v>6712</v>
      </c>
      <c r="B16" s="87">
        <v>1220026</v>
      </c>
      <c r="C16" s="88"/>
      <c r="D16" s="88"/>
      <c r="E16" s="88"/>
      <c r="F16" s="88"/>
      <c r="G16" s="89"/>
      <c r="H16" s="90"/>
    </row>
    <row r="17" spans="1:8" s="2" customFormat="1" ht="12.75">
      <c r="A17" s="86">
        <v>6831</v>
      </c>
      <c r="B17" s="87"/>
      <c r="C17" s="88"/>
      <c r="D17" s="88">
        <v>144390</v>
      </c>
      <c r="E17" s="88"/>
      <c r="F17" s="88"/>
      <c r="G17" s="89"/>
      <c r="H17" s="90"/>
    </row>
    <row r="18" spans="1:8" s="2" customFormat="1" ht="12.75">
      <c r="A18" s="86">
        <v>7231</v>
      </c>
      <c r="B18" s="87"/>
      <c r="C18" s="88"/>
      <c r="D18" s="88"/>
      <c r="E18" s="88"/>
      <c r="F18" s="88"/>
      <c r="G18" s="89">
        <v>1500</v>
      </c>
      <c r="H18" s="90"/>
    </row>
    <row r="19" spans="1:8" s="2" customFormat="1" ht="12.75">
      <c r="A19" s="86">
        <v>9221</v>
      </c>
      <c r="B19" s="87"/>
      <c r="C19" s="88"/>
      <c r="D19" s="88">
        <v>199555</v>
      </c>
      <c r="E19" s="88"/>
      <c r="F19" s="88"/>
      <c r="G19" s="89"/>
      <c r="H19" s="90"/>
    </row>
    <row r="20" spans="1:8" s="2" customFormat="1" ht="13.5" thickBot="1">
      <c r="A20" s="97"/>
      <c r="B20" s="98"/>
      <c r="C20" s="99"/>
      <c r="D20" s="99"/>
      <c r="E20" s="99"/>
      <c r="F20" s="99"/>
      <c r="G20" s="100"/>
      <c r="H20" s="101"/>
    </row>
    <row r="21" spans="1:8" s="2" customFormat="1" ht="30" customHeight="1" thickBot="1">
      <c r="A21" s="8" t="s">
        <v>17</v>
      </c>
      <c r="B21" s="96">
        <f aca="true" t="shared" si="0" ref="B21:H21">SUM(B8:B20)</f>
        <v>7424596</v>
      </c>
      <c r="C21" s="96">
        <f t="shared" si="0"/>
        <v>56700</v>
      </c>
      <c r="D21" s="96">
        <f t="shared" si="0"/>
        <v>11147945</v>
      </c>
      <c r="E21" s="96">
        <f t="shared" si="0"/>
        <v>448000</v>
      </c>
      <c r="F21" s="96">
        <f t="shared" si="0"/>
        <v>38650</v>
      </c>
      <c r="G21" s="96">
        <f t="shared" si="0"/>
        <v>1500</v>
      </c>
      <c r="H21" s="96">
        <f t="shared" si="0"/>
        <v>0</v>
      </c>
    </row>
    <row r="22" spans="1:8" s="2" customFormat="1" ht="28.5" customHeight="1" thickBot="1">
      <c r="A22" s="8" t="s">
        <v>42</v>
      </c>
      <c r="B22" s="208">
        <f>B21+C21+D21+E21+F21+G21+H21</f>
        <v>19117391</v>
      </c>
      <c r="C22" s="209"/>
      <c r="D22" s="209"/>
      <c r="E22" s="209"/>
      <c r="F22" s="209"/>
      <c r="G22" s="209"/>
      <c r="H22" s="210"/>
    </row>
    <row r="23" spans="1:8" s="2" customFormat="1" ht="28.5" customHeight="1">
      <c r="A23" s="148"/>
      <c r="B23" s="149"/>
      <c r="C23" s="149"/>
      <c r="D23" s="149"/>
      <c r="E23" s="149"/>
      <c r="F23" s="149"/>
      <c r="G23" s="149"/>
      <c r="H23" s="149"/>
    </row>
    <row r="24" spans="1:8" s="2" customFormat="1" ht="28.5" customHeight="1">
      <c r="A24" s="148"/>
      <c r="B24" s="152" t="s">
        <v>158</v>
      </c>
      <c r="C24" s="149"/>
      <c r="D24" s="149"/>
      <c r="E24" s="149"/>
      <c r="F24" s="212" t="s">
        <v>157</v>
      </c>
      <c r="G24" s="212"/>
      <c r="H24" s="212"/>
    </row>
    <row r="25" spans="1:8" s="2" customFormat="1" ht="28.5" customHeight="1">
      <c r="A25" s="148"/>
      <c r="B25" s="149"/>
      <c r="C25" s="149"/>
      <c r="D25" s="149"/>
      <c r="E25" s="149"/>
      <c r="F25" s="149"/>
      <c r="G25" s="149"/>
      <c r="H25" s="149"/>
    </row>
    <row r="26" spans="1:8" s="2" customFormat="1" ht="27.75" customHeight="1">
      <c r="A26" s="148"/>
      <c r="B26" s="152" t="s">
        <v>159</v>
      </c>
      <c r="C26" s="149"/>
      <c r="D26" s="149"/>
      <c r="E26" s="149"/>
      <c r="F26" s="212" t="s">
        <v>185</v>
      </c>
      <c r="G26" s="212"/>
      <c r="H26" s="212"/>
    </row>
    <row r="27" spans="1:8" s="2" customFormat="1" ht="28.5" customHeight="1">
      <c r="A27" s="148"/>
      <c r="B27" s="149"/>
      <c r="C27" s="149"/>
      <c r="D27" s="149"/>
      <c r="E27" s="149"/>
      <c r="F27" s="149"/>
      <c r="G27" s="149"/>
      <c r="H27" s="149"/>
    </row>
    <row r="28" spans="1:8" ht="13.5" thickBot="1">
      <c r="A28" s="1"/>
      <c r="B28" s="1"/>
      <c r="C28" s="1"/>
      <c r="D28" s="5"/>
      <c r="E28" s="9"/>
      <c r="H28" s="7"/>
    </row>
    <row r="29" spans="1:8" ht="26.25" customHeight="1" thickBot="1">
      <c r="A29" s="61" t="s">
        <v>9</v>
      </c>
      <c r="B29" s="205" t="s">
        <v>43</v>
      </c>
      <c r="C29" s="206"/>
      <c r="D29" s="206"/>
      <c r="E29" s="206"/>
      <c r="F29" s="206"/>
      <c r="G29" s="206"/>
      <c r="H29" s="207"/>
    </row>
    <row r="30" spans="1:8" ht="66" thickBot="1">
      <c r="A30" s="62" t="s">
        <v>46</v>
      </c>
      <c r="B30" s="76" t="s">
        <v>10</v>
      </c>
      <c r="C30" s="77" t="s">
        <v>11</v>
      </c>
      <c r="D30" s="77" t="s">
        <v>12</v>
      </c>
      <c r="E30" s="77" t="s">
        <v>13</v>
      </c>
      <c r="F30" s="77" t="s">
        <v>14</v>
      </c>
      <c r="G30" s="77" t="s">
        <v>36</v>
      </c>
      <c r="H30" s="78" t="s">
        <v>16</v>
      </c>
    </row>
    <row r="31" spans="1:8" ht="12.75">
      <c r="A31" s="79">
        <v>64</v>
      </c>
      <c r="B31" s="80"/>
      <c r="C31" s="81"/>
      <c r="D31" s="151">
        <v>200</v>
      </c>
      <c r="E31" s="83"/>
      <c r="F31" s="83"/>
      <c r="G31" s="84"/>
      <c r="H31" s="85"/>
    </row>
    <row r="32" spans="1:8" ht="12.75">
      <c r="A32" s="86">
        <v>65</v>
      </c>
      <c r="B32" s="87"/>
      <c r="C32" s="88"/>
      <c r="D32" s="88">
        <v>10903800</v>
      </c>
      <c r="E32" s="88"/>
      <c r="F32" s="88"/>
      <c r="G32" s="89"/>
      <c r="H32" s="90"/>
    </row>
    <row r="33" spans="1:8" ht="12.75">
      <c r="A33" s="86">
        <v>66</v>
      </c>
      <c r="B33" s="87"/>
      <c r="C33" s="88">
        <v>36000</v>
      </c>
      <c r="D33" s="88"/>
      <c r="E33" s="88"/>
      <c r="F33" s="88"/>
      <c r="G33" s="89"/>
      <c r="H33" s="90"/>
    </row>
    <row r="34" spans="1:8" ht="12.75">
      <c r="A34" s="86">
        <v>67</v>
      </c>
      <c r="B34" s="87">
        <v>6654596</v>
      </c>
      <c r="C34" s="88"/>
      <c r="D34" s="88"/>
      <c r="E34" s="88"/>
      <c r="F34" s="88"/>
      <c r="G34" s="89"/>
      <c r="H34" s="90"/>
    </row>
    <row r="35" spans="1:8" ht="12.75">
      <c r="A35" s="86">
        <v>92</v>
      </c>
      <c r="B35" s="87"/>
      <c r="C35" s="88"/>
      <c r="D35" s="88"/>
      <c r="E35" s="88"/>
      <c r="F35" s="88"/>
      <c r="G35" s="89"/>
      <c r="H35" s="90"/>
    </row>
    <row r="36" spans="1:8" ht="13.5" thickBot="1">
      <c r="A36" s="86"/>
      <c r="B36" s="87"/>
      <c r="C36" s="88"/>
      <c r="D36" s="88"/>
      <c r="E36" s="88"/>
      <c r="F36" s="88"/>
      <c r="G36" s="89"/>
      <c r="H36" s="90"/>
    </row>
    <row r="37" spans="1:8" s="2" customFormat="1" ht="30" customHeight="1" thickBot="1">
      <c r="A37" s="8" t="s">
        <v>17</v>
      </c>
      <c r="B37" s="96">
        <f aca="true" t="shared" si="1" ref="B37:H37">SUM(B31:B36)</f>
        <v>6654596</v>
      </c>
      <c r="C37" s="96">
        <f t="shared" si="1"/>
        <v>36000</v>
      </c>
      <c r="D37" s="96">
        <f t="shared" si="1"/>
        <v>10904000</v>
      </c>
      <c r="E37" s="96">
        <f t="shared" si="1"/>
        <v>0</v>
      </c>
      <c r="F37" s="96">
        <f t="shared" si="1"/>
        <v>0</v>
      </c>
      <c r="G37" s="96">
        <f t="shared" si="1"/>
        <v>0</v>
      </c>
      <c r="H37" s="96">
        <f t="shared" si="1"/>
        <v>0</v>
      </c>
    </row>
    <row r="38" spans="1:8" s="2" customFormat="1" ht="28.5" customHeight="1" thickBot="1">
      <c r="A38" s="8" t="s">
        <v>44</v>
      </c>
      <c r="B38" s="208">
        <f>B37+C37+D37+E37+F37+G37+H37</f>
        <v>17594596</v>
      </c>
      <c r="C38" s="209"/>
      <c r="D38" s="209"/>
      <c r="E38" s="209"/>
      <c r="F38" s="209"/>
      <c r="G38" s="209"/>
      <c r="H38" s="210"/>
    </row>
    <row r="39" spans="4:5" ht="13.5" thickBot="1">
      <c r="D39" s="11"/>
      <c r="E39" s="12"/>
    </row>
    <row r="40" spans="1:8" ht="26.25" customHeight="1" thickBot="1">
      <c r="A40" s="61" t="s">
        <v>9</v>
      </c>
      <c r="B40" s="205" t="s">
        <v>161</v>
      </c>
      <c r="C40" s="206"/>
      <c r="D40" s="206"/>
      <c r="E40" s="206"/>
      <c r="F40" s="206"/>
      <c r="G40" s="206"/>
      <c r="H40" s="207"/>
    </row>
    <row r="41" spans="1:8" ht="66" thickBot="1">
      <c r="A41" s="62" t="s">
        <v>46</v>
      </c>
      <c r="B41" s="76" t="s">
        <v>10</v>
      </c>
      <c r="C41" s="77" t="s">
        <v>11</v>
      </c>
      <c r="D41" s="77" t="s">
        <v>12</v>
      </c>
      <c r="E41" s="77" t="s">
        <v>13</v>
      </c>
      <c r="F41" s="77" t="s">
        <v>14</v>
      </c>
      <c r="G41" s="77" t="s">
        <v>36</v>
      </c>
      <c r="H41" s="78" t="s">
        <v>16</v>
      </c>
    </row>
    <row r="42" spans="1:8" ht="12.75">
      <c r="A42" s="79">
        <v>64</v>
      </c>
      <c r="B42" s="80"/>
      <c r="C42" s="81"/>
      <c r="D42" s="151">
        <v>200</v>
      </c>
      <c r="E42" s="83"/>
      <c r="F42" s="83"/>
      <c r="G42" s="84"/>
      <c r="H42" s="85"/>
    </row>
    <row r="43" spans="1:8" ht="12.75">
      <c r="A43" s="86">
        <v>65</v>
      </c>
      <c r="B43" s="87"/>
      <c r="C43" s="88"/>
      <c r="D43" s="88">
        <v>10903800</v>
      </c>
      <c r="E43" s="88"/>
      <c r="F43" s="88"/>
      <c r="G43" s="89"/>
      <c r="H43" s="90"/>
    </row>
    <row r="44" spans="1:8" ht="12.75">
      <c r="A44" s="86">
        <v>66</v>
      </c>
      <c r="B44" s="87"/>
      <c r="C44" s="88">
        <v>36000</v>
      </c>
      <c r="D44" s="88"/>
      <c r="E44" s="88"/>
      <c r="F44" s="88"/>
      <c r="G44" s="89"/>
      <c r="H44" s="90"/>
    </row>
    <row r="45" spans="1:8" ht="12.75">
      <c r="A45" s="86">
        <v>67</v>
      </c>
      <c r="B45" s="87">
        <v>6654596</v>
      </c>
      <c r="C45" s="88"/>
      <c r="D45" s="88"/>
      <c r="E45" s="88"/>
      <c r="F45" s="88"/>
      <c r="G45" s="89"/>
      <c r="H45" s="90"/>
    </row>
    <row r="46" spans="1:8" ht="12.75">
      <c r="A46" s="86">
        <v>92</v>
      </c>
      <c r="B46" s="87"/>
      <c r="C46" s="88"/>
      <c r="D46" s="88"/>
      <c r="E46" s="88"/>
      <c r="F46" s="88"/>
      <c r="G46" s="89"/>
      <c r="H46" s="90"/>
    </row>
    <row r="47" spans="1:8" ht="13.5" customHeight="1">
      <c r="A47" s="86"/>
      <c r="B47" s="87"/>
      <c r="C47" s="88"/>
      <c r="D47" s="88"/>
      <c r="E47" s="88"/>
      <c r="F47" s="88"/>
      <c r="G47" s="89"/>
      <c r="H47" s="90"/>
    </row>
    <row r="48" spans="1:8" ht="13.5" customHeight="1">
      <c r="A48" s="86"/>
      <c r="B48" s="87"/>
      <c r="C48" s="88"/>
      <c r="D48" s="88"/>
      <c r="E48" s="88"/>
      <c r="F48" s="88"/>
      <c r="G48" s="89"/>
      <c r="H48" s="90"/>
    </row>
    <row r="49" spans="1:8" ht="13.5" customHeight="1" thickBot="1">
      <c r="A49" s="91"/>
      <c r="B49" s="92"/>
      <c r="C49" s="93"/>
      <c r="D49" s="93"/>
      <c r="E49" s="93"/>
      <c r="F49" s="93"/>
      <c r="G49" s="94"/>
      <c r="H49" s="95"/>
    </row>
    <row r="50" spans="1:8" s="2" customFormat="1" ht="30" customHeight="1" thickBot="1">
      <c r="A50" s="8" t="s">
        <v>17</v>
      </c>
      <c r="B50" s="96">
        <f>SUM(B42:B49)</f>
        <v>6654596</v>
      </c>
      <c r="C50" s="96">
        <f aca="true" t="shared" si="2" ref="C50:H50">SUM(C42:C49)</f>
        <v>36000</v>
      </c>
      <c r="D50" s="96">
        <f t="shared" si="2"/>
        <v>10904000</v>
      </c>
      <c r="E50" s="96">
        <f t="shared" si="2"/>
        <v>0</v>
      </c>
      <c r="F50" s="96">
        <f t="shared" si="2"/>
        <v>0</v>
      </c>
      <c r="G50" s="96">
        <f t="shared" si="2"/>
        <v>0</v>
      </c>
      <c r="H50" s="96">
        <f t="shared" si="2"/>
        <v>0</v>
      </c>
    </row>
    <row r="51" spans="1:8" s="2" customFormat="1" ht="28.5" customHeight="1" thickBot="1">
      <c r="A51" s="8" t="s">
        <v>168</v>
      </c>
      <c r="B51" s="208">
        <f>B50+C50+D50+E50+F50+G50+H50</f>
        <v>17594596</v>
      </c>
      <c r="C51" s="209"/>
      <c r="D51" s="209"/>
      <c r="E51" s="209"/>
      <c r="F51" s="209"/>
      <c r="G51" s="209"/>
      <c r="H51" s="210"/>
    </row>
    <row r="52" spans="3:5" ht="13.5" customHeight="1">
      <c r="C52" s="13"/>
      <c r="D52" s="11"/>
      <c r="E52" s="14"/>
    </row>
    <row r="53" spans="1:6" ht="13.5" customHeight="1">
      <c r="A53" s="211" t="s">
        <v>158</v>
      </c>
      <c r="B53" s="211"/>
      <c r="C53" s="211"/>
      <c r="D53" s="15"/>
      <c r="E53" s="16"/>
      <c r="F53" s="3" t="s">
        <v>181</v>
      </c>
    </row>
    <row r="54" spans="3:5" ht="13.5" customHeight="1">
      <c r="C54" s="13"/>
      <c r="D54" s="15"/>
      <c r="E54" s="16"/>
    </row>
    <row r="55" spans="4:5" ht="13.5" customHeight="1">
      <c r="D55" s="17"/>
      <c r="E55" s="18"/>
    </row>
    <row r="56" spans="1:6" ht="13.5" customHeight="1">
      <c r="A56" s="211" t="s">
        <v>159</v>
      </c>
      <c r="B56" s="211"/>
      <c r="C56" s="211"/>
      <c r="D56" s="11"/>
      <c r="E56" s="12"/>
      <c r="F56" s="3" t="s">
        <v>186</v>
      </c>
    </row>
    <row r="57" spans="3:5" ht="28.5" customHeight="1">
      <c r="C57" s="13"/>
      <c r="D57" s="11"/>
      <c r="E57" s="21"/>
    </row>
    <row r="58" spans="3:5" ht="13.5" customHeight="1">
      <c r="C58" s="13"/>
      <c r="D58" s="11"/>
      <c r="E58" s="16"/>
    </row>
    <row r="59" spans="4:5" ht="13.5" customHeight="1">
      <c r="D59" s="11"/>
      <c r="E59" s="12"/>
    </row>
    <row r="60" spans="4:5" ht="13.5" customHeight="1">
      <c r="D60" s="11"/>
      <c r="E60" s="20"/>
    </row>
    <row r="61" spans="4:5" ht="13.5" customHeight="1">
      <c r="D61" s="11"/>
      <c r="E61" s="12"/>
    </row>
    <row r="62" spans="4:5" ht="22.5" customHeight="1">
      <c r="D62" s="11"/>
      <c r="E62" s="22"/>
    </row>
    <row r="63" spans="4:5" ht="13.5" customHeight="1">
      <c r="D63" s="17"/>
      <c r="E63" s="18"/>
    </row>
    <row r="64" spans="2:5" ht="13.5" customHeight="1">
      <c r="B64" s="13"/>
      <c r="D64" s="17"/>
      <c r="E64" s="23"/>
    </row>
    <row r="65" spans="3:5" ht="13.5" customHeight="1">
      <c r="C65" s="13"/>
      <c r="D65" s="17"/>
      <c r="E65" s="24"/>
    </row>
    <row r="66" spans="3:5" ht="13.5" customHeight="1">
      <c r="C66" s="13"/>
      <c r="D66" s="19"/>
      <c r="E66" s="16"/>
    </row>
    <row r="67" spans="4:5" ht="13.5" customHeight="1">
      <c r="D67" s="11"/>
      <c r="E67" s="12"/>
    </row>
    <row r="68" spans="2:5" ht="13.5" customHeight="1">
      <c r="B68" s="13"/>
      <c r="D68" s="11"/>
      <c r="E68" s="14"/>
    </row>
    <row r="69" spans="3:5" ht="13.5" customHeight="1">
      <c r="C69" s="13"/>
      <c r="D69" s="11"/>
      <c r="E69" s="23"/>
    </row>
    <row r="70" spans="3:5" ht="13.5" customHeight="1">
      <c r="C70" s="13"/>
      <c r="D70" s="19"/>
      <c r="E70" s="16"/>
    </row>
    <row r="71" spans="4:5" ht="13.5" customHeight="1">
      <c r="D71" s="17"/>
      <c r="E71" s="12"/>
    </row>
    <row r="72" spans="3:5" ht="13.5" customHeight="1">
      <c r="C72" s="13"/>
      <c r="D72" s="17"/>
      <c r="E72" s="23"/>
    </row>
    <row r="73" spans="4:5" ht="22.5" customHeight="1">
      <c r="D73" s="19"/>
      <c r="E73" s="22"/>
    </row>
    <row r="74" spans="4:5" ht="13.5" customHeight="1">
      <c r="D74" s="11"/>
      <c r="E74" s="12"/>
    </row>
    <row r="75" spans="4:5" ht="13.5" customHeight="1">
      <c r="D75" s="19"/>
      <c r="E75" s="16"/>
    </row>
    <row r="76" spans="4:5" ht="13.5" customHeight="1">
      <c r="D76" s="11"/>
      <c r="E76" s="12"/>
    </row>
    <row r="77" spans="4:5" ht="13.5" customHeight="1">
      <c r="D77" s="11"/>
      <c r="E77" s="12"/>
    </row>
    <row r="78" spans="1:5" ht="13.5" customHeight="1">
      <c r="A78" s="13"/>
      <c r="D78" s="25"/>
      <c r="E78" s="23"/>
    </row>
    <row r="79" spans="2:5" ht="13.5" customHeight="1">
      <c r="B79" s="13"/>
      <c r="C79" s="13"/>
      <c r="D79" s="26"/>
      <c r="E79" s="23"/>
    </row>
    <row r="80" spans="2:5" ht="13.5" customHeight="1">
      <c r="B80" s="13"/>
      <c r="C80" s="13"/>
      <c r="D80" s="26"/>
      <c r="E80" s="14"/>
    </row>
    <row r="81" spans="2:5" ht="13.5" customHeight="1">
      <c r="B81" s="13"/>
      <c r="C81" s="13"/>
      <c r="D81" s="19"/>
      <c r="E81" s="20"/>
    </row>
    <row r="82" spans="4:5" ht="12.75">
      <c r="D82" s="11"/>
      <c r="E82" s="12"/>
    </row>
    <row r="83" spans="2:5" ht="12.75">
      <c r="B83" s="13"/>
      <c r="D83" s="11"/>
      <c r="E83" s="23"/>
    </row>
    <row r="84" spans="3:5" ht="12.75">
      <c r="C84" s="13"/>
      <c r="D84" s="11"/>
      <c r="E84" s="14"/>
    </row>
    <row r="85" spans="3:5" ht="12.75">
      <c r="C85" s="13"/>
      <c r="D85" s="19"/>
      <c r="E85" s="16"/>
    </row>
    <row r="86" spans="4:5" ht="12.75">
      <c r="D86" s="11"/>
      <c r="E86" s="12"/>
    </row>
    <row r="87" spans="4:5" ht="12.75">
      <c r="D87" s="11"/>
      <c r="E87" s="12"/>
    </row>
    <row r="88" spans="4:5" ht="12.75">
      <c r="D88" s="27"/>
      <c r="E88" s="28"/>
    </row>
    <row r="89" spans="4:5" ht="12.75">
      <c r="D89" s="11"/>
      <c r="E89" s="12"/>
    </row>
    <row r="90" spans="4:5" ht="12.75">
      <c r="D90" s="11"/>
      <c r="E90" s="12"/>
    </row>
    <row r="91" spans="4:5" ht="12.75">
      <c r="D91" s="11"/>
      <c r="E91" s="12"/>
    </row>
    <row r="92" spans="4:5" ht="12.75">
      <c r="D92" s="19"/>
      <c r="E92" s="16"/>
    </row>
    <row r="93" spans="4:5" ht="12.75">
      <c r="D93" s="11"/>
      <c r="E93" s="12"/>
    </row>
    <row r="94" spans="4:5" ht="12.75">
      <c r="D94" s="19"/>
      <c r="E94" s="16"/>
    </row>
    <row r="95" spans="4:5" ht="12.75">
      <c r="D95" s="11"/>
      <c r="E95" s="12"/>
    </row>
    <row r="96" spans="4:5" ht="12.75">
      <c r="D96" s="11"/>
      <c r="E96" s="12"/>
    </row>
    <row r="97" spans="4:5" ht="12.75">
      <c r="D97" s="11"/>
      <c r="E97" s="12"/>
    </row>
    <row r="98" spans="4:5" ht="12.75">
      <c r="D98" s="11"/>
      <c r="E98" s="12"/>
    </row>
    <row r="99" spans="1:5" ht="28.5" customHeight="1">
      <c r="A99" s="29"/>
      <c r="B99" s="29"/>
      <c r="C99" s="29"/>
      <c r="D99" s="30"/>
      <c r="E99" s="31"/>
    </row>
    <row r="100" spans="3:5" ht="12.75">
      <c r="C100" s="13"/>
      <c r="D100" s="11"/>
      <c r="E100" s="14"/>
    </row>
    <row r="101" spans="4:5" ht="12.75">
      <c r="D101" s="32"/>
      <c r="E101" s="33"/>
    </row>
    <row r="102" spans="4:5" ht="12.75">
      <c r="D102" s="11"/>
      <c r="E102" s="12"/>
    </row>
    <row r="103" spans="4:5" ht="12.75">
      <c r="D103" s="27"/>
      <c r="E103" s="28"/>
    </row>
    <row r="104" spans="4:5" ht="12.75">
      <c r="D104" s="27"/>
      <c r="E104" s="28"/>
    </row>
    <row r="105" spans="4:5" ht="12.75">
      <c r="D105" s="11"/>
      <c r="E105" s="12"/>
    </row>
    <row r="106" spans="4:5" ht="12.75">
      <c r="D106" s="19"/>
      <c r="E106" s="16"/>
    </row>
    <row r="107" spans="4:5" ht="12.75">
      <c r="D107" s="11"/>
      <c r="E107" s="12"/>
    </row>
    <row r="108" spans="4:5" ht="12.75">
      <c r="D108" s="11"/>
      <c r="E108" s="12"/>
    </row>
    <row r="109" spans="4:5" ht="12.75">
      <c r="D109" s="19"/>
      <c r="E109" s="16"/>
    </row>
    <row r="110" spans="4:5" ht="12.75">
      <c r="D110" s="11"/>
      <c r="E110" s="12"/>
    </row>
    <row r="111" spans="4:5" ht="12.75">
      <c r="D111" s="27"/>
      <c r="E111" s="28"/>
    </row>
    <row r="112" spans="4:5" ht="12.75">
      <c r="D112" s="19"/>
      <c r="E112" s="33"/>
    </row>
    <row r="113" spans="4:5" ht="12.75">
      <c r="D113" s="17"/>
      <c r="E113" s="28"/>
    </row>
    <row r="114" spans="4:5" ht="12.75">
      <c r="D114" s="19"/>
      <c r="E114" s="16"/>
    </row>
    <row r="115" spans="4:5" ht="12.75">
      <c r="D115" s="11"/>
      <c r="E115" s="12"/>
    </row>
    <row r="116" spans="3:5" ht="12.75">
      <c r="C116" s="13"/>
      <c r="D116" s="11"/>
      <c r="E116" s="14"/>
    </row>
    <row r="117" spans="4:5" ht="12.75">
      <c r="D117" s="17"/>
      <c r="E117" s="16"/>
    </row>
    <row r="118" spans="4:5" ht="12.75">
      <c r="D118" s="17"/>
      <c r="E118" s="28"/>
    </row>
    <row r="119" spans="3:5" ht="12.75">
      <c r="C119" s="13"/>
      <c r="D119" s="17"/>
      <c r="E119" s="34"/>
    </row>
    <row r="120" spans="3:5" ht="12.75">
      <c r="C120" s="13"/>
      <c r="D120" s="19"/>
      <c r="E120" s="20"/>
    </row>
    <row r="121" spans="4:5" ht="12.75">
      <c r="D121" s="11"/>
      <c r="E121" s="12"/>
    </row>
    <row r="122" spans="4:5" ht="12.75">
      <c r="D122" s="32"/>
      <c r="E122" s="35"/>
    </row>
    <row r="123" spans="4:5" ht="11.25" customHeight="1">
      <c r="D123" s="27"/>
      <c r="E123" s="28"/>
    </row>
    <row r="124" spans="2:5" ht="24" customHeight="1">
      <c r="B124" s="13"/>
      <c r="D124" s="27"/>
      <c r="E124" s="36"/>
    </row>
    <row r="125" spans="3:5" ht="15" customHeight="1">
      <c r="C125" s="13"/>
      <c r="D125" s="27"/>
      <c r="E125" s="36"/>
    </row>
    <row r="126" spans="4:5" ht="11.25" customHeight="1">
      <c r="D126" s="32"/>
      <c r="E126" s="33"/>
    </row>
    <row r="127" spans="4:5" ht="12.75">
      <c r="D127" s="27"/>
      <c r="E127" s="28"/>
    </row>
    <row r="128" spans="2:5" ht="13.5" customHeight="1">
      <c r="B128" s="13"/>
      <c r="D128" s="27"/>
      <c r="E128" s="37"/>
    </row>
    <row r="129" spans="3:5" ht="12.75" customHeight="1">
      <c r="C129" s="13"/>
      <c r="D129" s="27"/>
      <c r="E129" s="14"/>
    </row>
    <row r="130" spans="3:5" ht="12.75" customHeight="1">
      <c r="C130" s="13"/>
      <c r="D130" s="19"/>
      <c r="E130" s="20"/>
    </row>
    <row r="131" spans="4:5" ht="12.75">
      <c r="D131" s="11"/>
      <c r="E131" s="12"/>
    </row>
    <row r="132" spans="3:5" ht="12.75">
      <c r="C132" s="13"/>
      <c r="D132" s="11"/>
      <c r="E132" s="34"/>
    </row>
    <row r="133" spans="4:5" ht="12.75">
      <c r="D133" s="32"/>
      <c r="E133" s="33"/>
    </row>
    <row r="134" spans="4:5" ht="12.75">
      <c r="D134" s="27"/>
      <c r="E134" s="28"/>
    </row>
    <row r="135" spans="4:5" ht="12.75">
      <c r="D135" s="11"/>
      <c r="E135" s="12"/>
    </row>
    <row r="136" spans="1:5" ht="19.5" customHeight="1">
      <c r="A136" s="38"/>
      <c r="B136" s="1"/>
      <c r="C136" s="1"/>
      <c r="D136" s="1"/>
      <c r="E136" s="23"/>
    </row>
    <row r="137" spans="1:5" ht="15" customHeight="1">
      <c r="A137" s="13"/>
      <c r="D137" s="25"/>
      <c r="E137" s="23"/>
    </row>
    <row r="138" spans="1:5" ht="12.75">
      <c r="A138" s="13"/>
      <c r="B138" s="13"/>
      <c r="D138" s="25"/>
      <c r="E138" s="14"/>
    </row>
    <row r="139" spans="3:5" ht="12.75">
      <c r="C139" s="13"/>
      <c r="D139" s="11"/>
      <c r="E139" s="23"/>
    </row>
    <row r="140" spans="4:5" ht="12.75">
      <c r="D140" s="15"/>
      <c r="E140" s="16"/>
    </row>
    <row r="141" spans="2:5" ht="12.75">
      <c r="B141" s="13"/>
      <c r="D141" s="11"/>
      <c r="E141" s="14"/>
    </row>
    <row r="142" spans="3:5" ht="12.75">
      <c r="C142" s="13"/>
      <c r="D142" s="11"/>
      <c r="E142" s="14"/>
    </row>
    <row r="143" spans="4:5" ht="12.75">
      <c r="D143" s="19"/>
      <c r="E143" s="20"/>
    </row>
    <row r="144" spans="3:5" ht="22.5" customHeight="1">
      <c r="C144" s="13"/>
      <c r="D144" s="11"/>
      <c r="E144" s="21"/>
    </row>
    <row r="145" spans="4:5" ht="12.75">
      <c r="D145" s="11"/>
      <c r="E145" s="20"/>
    </row>
    <row r="146" spans="2:5" ht="12.75">
      <c r="B146" s="13"/>
      <c r="D146" s="17"/>
      <c r="E146" s="23"/>
    </row>
    <row r="147" spans="3:5" ht="12.75">
      <c r="C147" s="13"/>
      <c r="D147" s="17"/>
      <c r="E147" s="24"/>
    </row>
    <row r="148" spans="4:5" ht="12.75">
      <c r="D148" s="19"/>
      <c r="E148" s="16"/>
    </row>
    <row r="149" spans="1:5" ht="13.5" customHeight="1">
      <c r="A149" s="13"/>
      <c r="D149" s="25"/>
      <c r="E149" s="23"/>
    </row>
    <row r="150" spans="2:5" ht="13.5" customHeight="1">
      <c r="B150" s="13"/>
      <c r="D150" s="11"/>
      <c r="E150" s="23"/>
    </row>
    <row r="151" spans="3:5" ht="13.5" customHeight="1">
      <c r="C151" s="13"/>
      <c r="D151" s="11"/>
      <c r="E151" s="14"/>
    </row>
    <row r="152" spans="3:5" ht="12.75">
      <c r="C152" s="13"/>
      <c r="D152" s="19"/>
      <c r="E152" s="16"/>
    </row>
    <row r="153" spans="3:5" ht="12.75">
      <c r="C153" s="13"/>
      <c r="D153" s="11"/>
      <c r="E153" s="14"/>
    </row>
    <row r="154" spans="4:5" ht="12.75">
      <c r="D154" s="32"/>
      <c r="E154" s="33"/>
    </row>
    <row r="155" spans="3:5" ht="12.75">
      <c r="C155" s="13"/>
      <c r="D155" s="17"/>
      <c r="E155" s="34"/>
    </row>
    <row r="156" spans="3:5" ht="12.75">
      <c r="C156" s="13"/>
      <c r="D156" s="19"/>
      <c r="E156" s="20"/>
    </row>
    <row r="157" spans="4:5" ht="12.75">
      <c r="D157" s="32"/>
      <c r="E157" s="39"/>
    </row>
    <row r="158" spans="2:5" ht="12.75">
      <c r="B158" s="13"/>
      <c r="D158" s="27"/>
      <c r="E158" s="37"/>
    </row>
    <row r="159" spans="3:5" ht="12.75">
      <c r="C159" s="13"/>
      <c r="D159" s="27"/>
      <c r="E159" s="14"/>
    </row>
    <row r="160" spans="3:5" ht="12.75">
      <c r="C160" s="13"/>
      <c r="D160" s="19"/>
      <c r="E160" s="20"/>
    </row>
    <row r="161" spans="3:5" ht="12.75">
      <c r="C161" s="13"/>
      <c r="D161" s="19"/>
      <c r="E161" s="20"/>
    </row>
    <row r="162" spans="4:5" ht="12.75">
      <c r="D162" s="11"/>
      <c r="E162" s="12"/>
    </row>
    <row r="163" spans="1:5" s="40" customFormat="1" ht="18" customHeight="1">
      <c r="A163" s="203"/>
      <c r="B163" s="204"/>
      <c r="C163" s="204"/>
      <c r="D163" s="204"/>
      <c r="E163" s="204"/>
    </row>
    <row r="164" spans="1:5" ht="28.5" customHeight="1">
      <c r="A164" s="29"/>
      <c r="B164" s="29"/>
      <c r="C164" s="29"/>
      <c r="D164" s="30"/>
      <c r="E164" s="31"/>
    </row>
    <row r="166" spans="1:5" ht="15">
      <c r="A166" s="42"/>
      <c r="B166" s="13"/>
      <c r="C166" s="13"/>
      <c r="D166" s="43"/>
      <c r="E166" s="4"/>
    </row>
    <row r="167" spans="1:5" ht="12.75">
      <c r="A167" s="13"/>
      <c r="B167" s="13"/>
      <c r="C167" s="13"/>
      <c r="D167" s="43"/>
      <c r="E167" s="4"/>
    </row>
    <row r="168" spans="1:5" ht="17.25" customHeight="1">
      <c r="A168" s="13"/>
      <c r="B168" s="13"/>
      <c r="C168" s="13"/>
      <c r="D168" s="43"/>
      <c r="E168" s="4"/>
    </row>
    <row r="169" spans="1:5" ht="13.5" customHeight="1">
      <c r="A169" s="13"/>
      <c r="B169" s="13"/>
      <c r="C169" s="13"/>
      <c r="D169" s="43"/>
      <c r="E169" s="4"/>
    </row>
    <row r="170" spans="1:5" ht="12.75">
      <c r="A170" s="13"/>
      <c r="B170" s="13"/>
      <c r="C170" s="13"/>
      <c r="D170" s="43"/>
      <c r="E170" s="4"/>
    </row>
    <row r="171" spans="1:3" ht="12.75">
      <c r="A171" s="13"/>
      <c r="B171" s="13"/>
      <c r="C171" s="13"/>
    </row>
    <row r="172" spans="1:5" ht="12.75">
      <c r="A172" s="13"/>
      <c r="B172" s="13"/>
      <c r="C172" s="13"/>
      <c r="D172" s="43"/>
      <c r="E172" s="4"/>
    </row>
    <row r="173" spans="1:5" ht="12.75">
      <c r="A173" s="13"/>
      <c r="B173" s="13"/>
      <c r="C173" s="13"/>
      <c r="D173" s="43"/>
      <c r="E173" s="44"/>
    </row>
    <row r="174" spans="1:5" ht="12.75">
      <c r="A174" s="13"/>
      <c r="B174" s="13"/>
      <c r="C174" s="13"/>
      <c r="D174" s="43"/>
      <c r="E174" s="4"/>
    </row>
    <row r="175" spans="1:5" ht="22.5" customHeight="1">
      <c r="A175" s="13"/>
      <c r="B175" s="13"/>
      <c r="C175" s="13"/>
      <c r="D175" s="43"/>
      <c r="E175" s="21"/>
    </row>
    <row r="176" spans="4:5" ht="22.5" customHeight="1">
      <c r="D176" s="19"/>
      <c r="E176" s="22"/>
    </row>
  </sheetData>
  <sheetProtection/>
  <mergeCells count="13">
    <mergeCell ref="A1:H1"/>
    <mergeCell ref="B22:H22"/>
    <mergeCell ref="B29:H29"/>
    <mergeCell ref="B38:H38"/>
    <mergeCell ref="A3:B3"/>
    <mergeCell ref="B40:H40"/>
    <mergeCell ref="A163:E163"/>
    <mergeCell ref="B6:H6"/>
    <mergeCell ref="B51:H51"/>
    <mergeCell ref="A53:C53"/>
    <mergeCell ref="A56:C56"/>
    <mergeCell ref="F24:H24"/>
    <mergeCell ref="F26:H2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7" max="7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1"/>
  <sheetViews>
    <sheetView zoomScalePageLayoutView="0" workbookViewId="0" topLeftCell="A121">
      <selection activeCell="K140" sqref="K140"/>
    </sheetView>
  </sheetViews>
  <sheetFormatPr defaultColWidth="9.140625" defaultRowHeight="12.75"/>
  <cols>
    <col min="1" max="1" width="5.28125" style="116" customWidth="1"/>
    <col min="2" max="2" width="9.140625" style="116" customWidth="1"/>
    <col min="3" max="3" width="32.7109375" style="116" customWidth="1"/>
    <col min="4" max="12" width="12.421875" style="116" customWidth="1"/>
    <col min="13" max="16384" width="9.140625" style="116" customWidth="1"/>
  </cols>
  <sheetData>
    <row r="2" spans="2:3" ht="12">
      <c r="B2" s="215" t="s">
        <v>156</v>
      </c>
      <c r="C2" s="215"/>
    </row>
    <row r="3" spans="2:3" ht="12">
      <c r="B3" s="215"/>
      <c r="C3" s="215"/>
    </row>
    <row r="4" spans="2:3" ht="12">
      <c r="B4" s="215"/>
      <c r="C4" s="215"/>
    </row>
    <row r="5" spans="2:3" ht="39" customHeight="1">
      <c r="B5" s="216" t="s">
        <v>183</v>
      </c>
      <c r="C5" s="216"/>
    </row>
    <row r="6" spans="1:12" s="120" customFormat="1" ht="17.25">
      <c r="A6" s="118"/>
      <c r="B6" s="217" t="s">
        <v>18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1:12" s="120" customFormat="1" ht="17.2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120" customFormat="1" ht="12.75">
      <c r="A8" s="118"/>
      <c r="B8" s="121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s="117" customFormat="1" ht="72">
      <c r="A9" s="122" t="s">
        <v>76</v>
      </c>
      <c r="B9" s="123" t="s">
        <v>19</v>
      </c>
      <c r="C9" s="123" t="s">
        <v>20</v>
      </c>
      <c r="D9" s="124" t="s">
        <v>169</v>
      </c>
      <c r="E9" s="123" t="s">
        <v>10</v>
      </c>
      <c r="F9" s="123" t="s">
        <v>152</v>
      </c>
      <c r="G9" s="123" t="s">
        <v>11</v>
      </c>
      <c r="H9" s="123" t="s">
        <v>12</v>
      </c>
      <c r="I9" s="123" t="s">
        <v>13</v>
      </c>
      <c r="J9" s="123" t="s">
        <v>21</v>
      </c>
      <c r="K9" s="123" t="s">
        <v>15</v>
      </c>
      <c r="L9" s="123" t="s">
        <v>16</v>
      </c>
    </row>
    <row r="10" spans="1:12" s="126" customFormat="1" ht="12.75">
      <c r="A10" s="125"/>
      <c r="B10" s="125"/>
      <c r="C10" s="125"/>
      <c r="D10" s="125"/>
      <c r="E10" s="125">
        <v>11</v>
      </c>
      <c r="F10" s="125">
        <v>124</v>
      </c>
      <c r="G10" s="125">
        <v>32</v>
      </c>
      <c r="H10" s="125">
        <v>49</v>
      </c>
      <c r="I10" s="125">
        <v>54</v>
      </c>
      <c r="J10" s="125">
        <v>62</v>
      </c>
      <c r="K10" s="125">
        <v>72</v>
      </c>
      <c r="L10" s="125">
        <v>82</v>
      </c>
    </row>
    <row r="11" spans="1:12" s="118" customFormat="1" ht="12.75">
      <c r="A11" s="127"/>
      <c r="B11" s="128"/>
      <c r="C11" s="129" t="s">
        <v>32</v>
      </c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2" s="120" customFormat="1" ht="36.75" customHeight="1">
      <c r="A12" s="131"/>
      <c r="B12" s="128"/>
      <c r="C12" s="132" t="s">
        <v>156</v>
      </c>
      <c r="D12" s="130">
        <f>SUM(E12:L12)</f>
        <v>19117391</v>
      </c>
      <c r="E12" s="133">
        <f aca="true" t="shared" si="0" ref="E12:L12">SUM(E41,E106,E13)</f>
        <v>770000</v>
      </c>
      <c r="F12" s="133">
        <f t="shared" si="0"/>
        <v>6654596</v>
      </c>
      <c r="G12" s="133">
        <f t="shared" si="0"/>
        <v>56700</v>
      </c>
      <c r="H12" s="133">
        <f t="shared" si="0"/>
        <v>11147746</v>
      </c>
      <c r="I12" s="133">
        <f t="shared" si="0"/>
        <v>448000</v>
      </c>
      <c r="J12" s="133">
        <f t="shared" si="0"/>
        <v>38650</v>
      </c>
      <c r="K12" s="133">
        <f t="shared" si="0"/>
        <v>1699</v>
      </c>
      <c r="L12" s="134">
        <f t="shared" si="0"/>
        <v>0</v>
      </c>
    </row>
    <row r="13" spans="1:12" s="120" customFormat="1" ht="66">
      <c r="A13" s="135"/>
      <c r="B13" s="136" t="s">
        <v>164</v>
      </c>
      <c r="C13" s="137" t="s">
        <v>47</v>
      </c>
      <c r="D13" s="130">
        <f aca="true" t="shared" si="1" ref="D13:D76">SUM(E13:L13)</f>
        <v>7424596</v>
      </c>
      <c r="E13" s="130">
        <f>SUM(E14,E92)</f>
        <v>770000</v>
      </c>
      <c r="F13" s="130">
        <f aca="true" t="shared" si="2" ref="F13:L13">SUM(F14,F92)</f>
        <v>6654596</v>
      </c>
      <c r="G13" s="130">
        <f t="shared" si="2"/>
        <v>0</v>
      </c>
      <c r="H13" s="130">
        <f t="shared" si="2"/>
        <v>0</v>
      </c>
      <c r="I13" s="130">
        <f t="shared" si="2"/>
        <v>0</v>
      </c>
      <c r="J13" s="130">
        <f t="shared" si="2"/>
        <v>0</v>
      </c>
      <c r="K13" s="130">
        <f t="shared" si="2"/>
        <v>0</v>
      </c>
      <c r="L13" s="130">
        <f t="shared" si="2"/>
        <v>0</v>
      </c>
    </row>
    <row r="14" spans="1:12" s="120" customFormat="1" ht="52.5">
      <c r="A14" s="135" t="s">
        <v>48</v>
      </c>
      <c r="B14" s="136" t="s">
        <v>165</v>
      </c>
      <c r="C14" s="137" t="s">
        <v>49</v>
      </c>
      <c r="D14" s="130">
        <f t="shared" si="1"/>
        <v>6654596</v>
      </c>
      <c r="E14" s="130">
        <f aca="true" t="shared" si="3" ref="E14:L14">SUM(E15,E28)</f>
        <v>0</v>
      </c>
      <c r="F14" s="130">
        <f t="shared" si="3"/>
        <v>6654596</v>
      </c>
      <c r="G14" s="130">
        <f t="shared" si="3"/>
        <v>0</v>
      </c>
      <c r="H14" s="130">
        <f t="shared" si="3"/>
        <v>0</v>
      </c>
      <c r="I14" s="130">
        <f t="shared" si="3"/>
        <v>0</v>
      </c>
      <c r="J14" s="130">
        <f t="shared" si="3"/>
        <v>0</v>
      </c>
      <c r="K14" s="130">
        <f t="shared" si="3"/>
        <v>0</v>
      </c>
      <c r="L14" s="130">
        <f t="shared" si="3"/>
        <v>0</v>
      </c>
    </row>
    <row r="15" spans="1:12" s="120" customFormat="1" ht="12.75">
      <c r="A15" s="138"/>
      <c r="B15" s="105">
        <v>3</v>
      </c>
      <c r="C15" s="106" t="s">
        <v>45</v>
      </c>
      <c r="D15" s="130">
        <f t="shared" si="1"/>
        <v>6124570</v>
      </c>
      <c r="E15" s="130">
        <f aca="true" t="shared" si="4" ref="E15:L15">E16+E21</f>
        <v>0</v>
      </c>
      <c r="F15" s="130">
        <f t="shared" si="4"/>
        <v>6124570</v>
      </c>
      <c r="G15" s="130">
        <f t="shared" si="4"/>
        <v>0</v>
      </c>
      <c r="H15" s="130">
        <f t="shared" si="4"/>
        <v>0</v>
      </c>
      <c r="I15" s="130">
        <f t="shared" si="4"/>
        <v>0</v>
      </c>
      <c r="J15" s="130">
        <f t="shared" si="4"/>
        <v>0</v>
      </c>
      <c r="K15" s="130">
        <f t="shared" si="4"/>
        <v>0</v>
      </c>
      <c r="L15" s="130">
        <f t="shared" si="4"/>
        <v>0</v>
      </c>
    </row>
    <row r="16" spans="1:12" s="120" customFormat="1" ht="12.75">
      <c r="A16" s="138"/>
      <c r="B16" s="105" t="s">
        <v>96</v>
      </c>
      <c r="C16" s="107" t="s">
        <v>22</v>
      </c>
      <c r="D16" s="130">
        <f t="shared" si="1"/>
        <v>5388446</v>
      </c>
      <c r="E16" s="130">
        <f>SUM(E17,E19)</f>
        <v>0</v>
      </c>
      <c r="F16" s="130">
        <f aca="true" t="shared" si="5" ref="F16:L16">SUM(F17,F19)</f>
        <v>5388446</v>
      </c>
      <c r="G16" s="130">
        <f t="shared" si="5"/>
        <v>0</v>
      </c>
      <c r="H16" s="130">
        <f t="shared" si="5"/>
        <v>0</v>
      </c>
      <c r="I16" s="130">
        <f t="shared" si="5"/>
        <v>0</v>
      </c>
      <c r="J16" s="130">
        <f t="shared" si="5"/>
        <v>0</v>
      </c>
      <c r="K16" s="130">
        <f t="shared" si="5"/>
        <v>0</v>
      </c>
      <c r="L16" s="130">
        <f t="shared" si="5"/>
        <v>0</v>
      </c>
    </row>
    <row r="17" spans="1:12" s="120" customFormat="1" ht="12.75">
      <c r="A17" s="138"/>
      <c r="B17" s="105" t="s">
        <v>97</v>
      </c>
      <c r="C17" s="107" t="s">
        <v>23</v>
      </c>
      <c r="D17" s="130">
        <f t="shared" si="1"/>
        <v>5048000</v>
      </c>
      <c r="E17" s="130">
        <f aca="true" t="shared" si="6" ref="E17:L17">SUM(E18:E18)</f>
        <v>0</v>
      </c>
      <c r="F17" s="130">
        <f t="shared" si="6"/>
        <v>5048000</v>
      </c>
      <c r="G17" s="130">
        <f t="shared" si="6"/>
        <v>0</v>
      </c>
      <c r="H17" s="130">
        <f t="shared" si="6"/>
        <v>0</v>
      </c>
      <c r="I17" s="130">
        <f t="shared" si="6"/>
        <v>0</v>
      </c>
      <c r="J17" s="130">
        <f t="shared" si="6"/>
        <v>0</v>
      </c>
      <c r="K17" s="130">
        <f t="shared" si="6"/>
        <v>0</v>
      </c>
      <c r="L17" s="130">
        <f t="shared" si="6"/>
        <v>0</v>
      </c>
    </row>
    <row r="18" spans="1:12" s="120" customFormat="1" ht="12.75">
      <c r="A18" s="138"/>
      <c r="B18" s="108" t="s">
        <v>98</v>
      </c>
      <c r="C18" s="102" t="s">
        <v>55</v>
      </c>
      <c r="D18" s="130">
        <f t="shared" si="1"/>
        <v>5048000</v>
      </c>
      <c r="E18" s="139"/>
      <c r="F18" s="139">
        <v>5048000</v>
      </c>
      <c r="G18" s="139"/>
      <c r="H18" s="139"/>
      <c r="I18" s="139"/>
      <c r="J18" s="139"/>
      <c r="K18" s="139"/>
      <c r="L18" s="139"/>
    </row>
    <row r="19" spans="1:12" s="120" customFormat="1" ht="12.75">
      <c r="A19" s="138"/>
      <c r="B19" s="105" t="s">
        <v>103</v>
      </c>
      <c r="C19" s="107" t="s">
        <v>25</v>
      </c>
      <c r="D19" s="130">
        <f t="shared" si="1"/>
        <v>340446</v>
      </c>
      <c r="E19" s="130">
        <f aca="true" t="shared" si="7" ref="E19:L19">SUM(E20)</f>
        <v>0</v>
      </c>
      <c r="F19" s="130">
        <f t="shared" si="7"/>
        <v>340446</v>
      </c>
      <c r="G19" s="130">
        <f t="shared" si="7"/>
        <v>0</v>
      </c>
      <c r="H19" s="130">
        <f t="shared" si="7"/>
        <v>0</v>
      </c>
      <c r="I19" s="130">
        <f t="shared" si="7"/>
        <v>0</v>
      </c>
      <c r="J19" s="130">
        <f t="shared" si="7"/>
        <v>0</v>
      </c>
      <c r="K19" s="130">
        <f t="shared" si="7"/>
        <v>0</v>
      </c>
      <c r="L19" s="130">
        <f t="shared" si="7"/>
        <v>0</v>
      </c>
    </row>
    <row r="20" spans="1:12" s="120" customFormat="1" ht="26.25">
      <c r="A20" s="138"/>
      <c r="B20" s="108" t="s">
        <v>104</v>
      </c>
      <c r="C20" s="102" t="s">
        <v>56</v>
      </c>
      <c r="D20" s="130">
        <f t="shared" si="1"/>
        <v>340446</v>
      </c>
      <c r="E20" s="139"/>
      <c r="F20" s="139">
        <v>340446</v>
      </c>
      <c r="G20" s="139"/>
      <c r="H20" s="139"/>
      <c r="I20" s="139"/>
      <c r="J20" s="139"/>
      <c r="K20" s="139"/>
      <c r="L20" s="139"/>
    </row>
    <row r="21" spans="1:12" s="120" customFormat="1" ht="12.75">
      <c r="A21" s="138"/>
      <c r="B21" s="105" t="s">
        <v>105</v>
      </c>
      <c r="C21" s="107" t="s">
        <v>26</v>
      </c>
      <c r="D21" s="130">
        <f t="shared" si="1"/>
        <v>736124</v>
      </c>
      <c r="E21" s="130">
        <f>E22+E24+E26</f>
        <v>0</v>
      </c>
      <c r="F21" s="130">
        <f aca="true" t="shared" si="8" ref="F21:L21">F22+F24+F26</f>
        <v>736124</v>
      </c>
      <c r="G21" s="130">
        <f t="shared" si="8"/>
        <v>0</v>
      </c>
      <c r="H21" s="130">
        <f t="shared" si="8"/>
        <v>0</v>
      </c>
      <c r="I21" s="130">
        <f t="shared" si="8"/>
        <v>0</v>
      </c>
      <c r="J21" s="130">
        <f t="shared" si="8"/>
        <v>0</v>
      </c>
      <c r="K21" s="130">
        <f t="shared" si="8"/>
        <v>0</v>
      </c>
      <c r="L21" s="130">
        <f t="shared" si="8"/>
        <v>0</v>
      </c>
    </row>
    <row r="22" spans="1:12" s="120" customFormat="1" ht="12.75">
      <c r="A22" s="138"/>
      <c r="B22" s="105" t="s">
        <v>110</v>
      </c>
      <c r="C22" s="107" t="s">
        <v>28</v>
      </c>
      <c r="D22" s="130">
        <f t="shared" si="1"/>
        <v>500000</v>
      </c>
      <c r="E22" s="130">
        <f>E23</f>
        <v>0</v>
      </c>
      <c r="F22" s="130">
        <f aca="true" t="shared" si="9" ref="F22:L22">F23</f>
        <v>500000</v>
      </c>
      <c r="G22" s="130">
        <f t="shared" si="9"/>
        <v>0</v>
      </c>
      <c r="H22" s="130">
        <f t="shared" si="9"/>
        <v>0</v>
      </c>
      <c r="I22" s="130">
        <f t="shared" si="9"/>
        <v>0</v>
      </c>
      <c r="J22" s="130">
        <f t="shared" si="9"/>
        <v>0</v>
      </c>
      <c r="K22" s="130">
        <f t="shared" si="9"/>
        <v>0</v>
      </c>
      <c r="L22" s="130">
        <f t="shared" si="9"/>
        <v>0</v>
      </c>
    </row>
    <row r="23" spans="1:12" s="120" customFormat="1" ht="12.75">
      <c r="A23" s="138"/>
      <c r="B23" s="108" t="s">
        <v>113</v>
      </c>
      <c r="C23" s="102" t="s">
        <v>60</v>
      </c>
      <c r="D23" s="130">
        <f t="shared" si="1"/>
        <v>500000</v>
      </c>
      <c r="E23" s="139"/>
      <c r="F23" s="139">
        <v>500000</v>
      </c>
      <c r="G23" s="139"/>
      <c r="H23" s="139"/>
      <c r="I23" s="139"/>
      <c r="J23" s="139"/>
      <c r="K23" s="139"/>
      <c r="L23" s="139"/>
    </row>
    <row r="24" spans="1:12" s="120" customFormat="1" ht="12.75">
      <c r="A24" s="138"/>
      <c r="B24" s="105" t="s">
        <v>117</v>
      </c>
      <c r="C24" s="107" t="s">
        <v>29</v>
      </c>
      <c r="D24" s="130">
        <f t="shared" si="1"/>
        <v>200000</v>
      </c>
      <c r="E24" s="130">
        <f>E25</f>
        <v>0</v>
      </c>
      <c r="F24" s="130">
        <f aca="true" t="shared" si="10" ref="F24:L24">F25</f>
        <v>200000</v>
      </c>
      <c r="G24" s="130">
        <f t="shared" si="10"/>
        <v>0</v>
      </c>
      <c r="H24" s="130">
        <f t="shared" si="10"/>
        <v>0</v>
      </c>
      <c r="I24" s="130">
        <f t="shared" si="10"/>
        <v>0</v>
      </c>
      <c r="J24" s="130">
        <f t="shared" si="10"/>
        <v>0</v>
      </c>
      <c r="K24" s="130">
        <f t="shared" si="10"/>
        <v>0</v>
      </c>
      <c r="L24" s="130">
        <f t="shared" si="10"/>
        <v>0</v>
      </c>
    </row>
    <row r="25" spans="1:12" s="120" customFormat="1" ht="26.25">
      <c r="A25" s="138"/>
      <c r="B25" s="108" t="s">
        <v>119</v>
      </c>
      <c r="C25" s="102" t="s">
        <v>69</v>
      </c>
      <c r="D25" s="130">
        <f t="shared" si="1"/>
        <v>200000</v>
      </c>
      <c r="E25" s="139"/>
      <c r="F25" s="139">
        <v>200000</v>
      </c>
      <c r="G25" s="139"/>
      <c r="H25" s="139"/>
      <c r="I25" s="139"/>
      <c r="J25" s="139"/>
      <c r="K25" s="139"/>
      <c r="L25" s="139"/>
    </row>
    <row r="26" spans="1:12" s="120" customFormat="1" ht="26.25">
      <c r="A26" s="138"/>
      <c r="B26" s="105">
        <v>329</v>
      </c>
      <c r="C26" s="107" t="s">
        <v>54</v>
      </c>
      <c r="D26" s="130">
        <f t="shared" si="1"/>
        <v>36124</v>
      </c>
      <c r="E26" s="130">
        <f>E27</f>
        <v>0</v>
      </c>
      <c r="F26" s="130">
        <f aca="true" t="shared" si="11" ref="F26:L26">F27</f>
        <v>36124</v>
      </c>
      <c r="G26" s="130">
        <f t="shared" si="11"/>
        <v>0</v>
      </c>
      <c r="H26" s="130">
        <f t="shared" si="11"/>
        <v>0</v>
      </c>
      <c r="I26" s="130">
        <f t="shared" si="11"/>
        <v>0</v>
      </c>
      <c r="J26" s="130">
        <f t="shared" si="11"/>
        <v>0</v>
      </c>
      <c r="K26" s="130">
        <f t="shared" si="11"/>
        <v>0</v>
      </c>
      <c r="L26" s="130">
        <f t="shared" si="11"/>
        <v>0</v>
      </c>
    </row>
    <row r="27" spans="1:12" s="120" customFormat="1" ht="26.25">
      <c r="A27" s="138"/>
      <c r="B27" s="108">
        <v>3291</v>
      </c>
      <c r="C27" s="102" t="s">
        <v>70</v>
      </c>
      <c r="D27" s="130">
        <f t="shared" si="1"/>
        <v>36124</v>
      </c>
      <c r="E27" s="139"/>
      <c r="F27" s="139">
        <v>36124</v>
      </c>
      <c r="G27" s="139"/>
      <c r="H27" s="139"/>
      <c r="I27" s="139"/>
      <c r="J27" s="139"/>
      <c r="K27" s="139"/>
      <c r="L27" s="139"/>
    </row>
    <row r="28" spans="1:12" s="120" customFormat="1" ht="26.25">
      <c r="A28" s="138"/>
      <c r="B28" s="105">
        <v>4</v>
      </c>
      <c r="C28" s="107" t="s">
        <v>30</v>
      </c>
      <c r="D28" s="130">
        <f t="shared" si="1"/>
        <v>530026</v>
      </c>
      <c r="E28" s="130">
        <f aca="true" t="shared" si="12" ref="E28:L28">E29+E38</f>
        <v>0</v>
      </c>
      <c r="F28" s="130">
        <f t="shared" si="12"/>
        <v>530026</v>
      </c>
      <c r="G28" s="130">
        <f t="shared" si="12"/>
        <v>0</v>
      </c>
      <c r="H28" s="130">
        <f t="shared" si="12"/>
        <v>0</v>
      </c>
      <c r="I28" s="130">
        <f t="shared" si="12"/>
        <v>0</v>
      </c>
      <c r="J28" s="130">
        <f t="shared" si="12"/>
        <v>0</v>
      </c>
      <c r="K28" s="130">
        <f t="shared" si="12"/>
        <v>0</v>
      </c>
      <c r="L28" s="130">
        <f t="shared" si="12"/>
        <v>0</v>
      </c>
    </row>
    <row r="29" spans="1:12" s="120" customFormat="1" ht="26.25">
      <c r="A29" s="138"/>
      <c r="B29" s="105" t="s">
        <v>136</v>
      </c>
      <c r="C29" s="107" t="s">
        <v>64</v>
      </c>
      <c r="D29" s="130">
        <f t="shared" si="1"/>
        <v>363888</v>
      </c>
      <c r="E29" s="130">
        <f>E30+E32</f>
        <v>0</v>
      </c>
      <c r="F29" s="130">
        <f aca="true" t="shared" si="13" ref="F29:L29">F30+F32</f>
        <v>363888</v>
      </c>
      <c r="G29" s="130">
        <f t="shared" si="13"/>
        <v>0</v>
      </c>
      <c r="H29" s="130">
        <f t="shared" si="13"/>
        <v>0</v>
      </c>
      <c r="I29" s="130">
        <f t="shared" si="13"/>
        <v>0</v>
      </c>
      <c r="J29" s="130">
        <f t="shared" si="13"/>
        <v>0</v>
      </c>
      <c r="K29" s="130">
        <f t="shared" si="13"/>
        <v>0</v>
      </c>
      <c r="L29" s="130">
        <f t="shared" si="13"/>
        <v>0</v>
      </c>
    </row>
    <row r="30" spans="1:12" s="120" customFormat="1" ht="12.75">
      <c r="A30" s="138"/>
      <c r="B30" s="105" t="s">
        <v>137</v>
      </c>
      <c r="C30" s="107" t="s">
        <v>138</v>
      </c>
      <c r="D30" s="130">
        <f t="shared" si="1"/>
        <v>0</v>
      </c>
      <c r="E30" s="130">
        <f aca="true" t="shared" si="14" ref="E30:L30">SUM(E31:E31)</f>
        <v>0</v>
      </c>
      <c r="F30" s="130">
        <f t="shared" si="14"/>
        <v>0</v>
      </c>
      <c r="G30" s="130">
        <f t="shared" si="14"/>
        <v>0</v>
      </c>
      <c r="H30" s="130">
        <f t="shared" si="14"/>
        <v>0</v>
      </c>
      <c r="I30" s="130">
        <f t="shared" si="14"/>
        <v>0</v>
      </c>
      <c r="J30" s="130">
        <f t="shared" si="14"/>
        <v>0</v>
      </c>
      <c r="K30" s="130">
        <f t="shared" si="14"/>
        <v>0</v>
      </c>
      <c r="L30" s="130">
        <f t="shared" si="14"/>
        <v>0</v>
      </c>
    </row>
    <row r="31" spans="1:12" s="120" customFormat="1" ht="12.75">
      <c r="A31" s="138"/>
      <c r="B31" s="108" t="s">
        <v>139</v>
      </c>
      <c r="C31" s="102" t="s">
        <v>140</v>
      </c>
      <c r="D31" s="130">
        <f t="shared" si="1"/>
        <v>0</v>
      </c>
      <c r="E31" s="139"/>
      <c r="F31" s="139">
        <v>0</v>
      </c>
      <c r="G31" s="139"/>
      <c r="H31" s="139"/>
      <c r="I31" s="139"/>
      <c r="J31" s="139"/>
      <c r="K31" s="139"/>
      <c r="L31" s="139"/>
    </row>
    <row r="32" spans="1:12" s="120" customFormat="1" ht="12.75">
      <c r="A32" s="138"/>
      <c r="B32" s="105" t="s">
        <v>141</v>
      </c>
      <c r="C32" s="107" t="s">
        <v>65</v>
      </c>
      <c r="D32" s="130">
        <f t="shared" si="1"/>
        <v>363888</v>
      </c>
      <c r="E32" s="130">
        <f aca="true" t="shared" si="15" ref="E32:L32">SUM(E33:E37)</f>
        <v>0</v>
      </c>
      <c r="F32" s="130">
        <f t="shared" si="15"/>
        <v>363888</v>
      </c>
      <c r="G32" s="130">
        <f t="shared" si="15"/>
        <v>0</v>
      </c>
      <c r="H32" s="130">
        <f t="shared" si="15"/>
        <v>0</v>
      </c>
      <c r="I32" s="130">
        <f t="shared" si="15"/>
        <v>0</v>
      </c>
      <c r="J32" s="130">
        <f t="shared" si="15"/>
        <v>0</v>
      </c>
      <c r="K32" s="130">
        <f t="shared" si="15"/>
        <v>0</v>
      </c>
      <c r="L32" s="130">
        <f t="shared" si="15"/>
        <v>0</v>
      </c>
    </row>
    <row r="33" spans="1:12" s="120" customFormat="1" ht="12.75">
      <c r="A33" s="138"/>
      <c r="B33" s="108" t="s">
        <v>142</v>
      </c>
      <c r="C33" s="102" t="s">
        <v>66</v>
      </c>
      <c r="D33" s="130">
        <f t="shared" si="1"/>
        <v>11400</v>
      </c>
      <c r="E33" s="139"/>
      <c r="F33" s="139">
        <v>11400</v>
      </c>
      <c r="G33" s="139"/>
      <c r="H33" s="139"/>
      <c r="I33" s="139"/>
      <c r="J33" s="139"/>
      <c r="K33" s="139"/>
      <c r="L33" s="139"/>
    </row>
    <row r="34" spans="1:12" s="120" customFormat="1" ht="12.75">
      <c r="A34" s="138"/>
      <c r="B34" s="108" t="s">
        <v>143</v>
      </c>
      <c r="C34" s="102" t="s">
        <v>71</v>
      </c>
      <c r="D34" s="130">
        <f t="shared" si="1"/>
        <v>7800</v>
      </c>
      <c r="E34" s="139"/>
      <c r="F34" s="139">
        <v>7800</v>
      </c>
      <c r="G34" s="139"/>
      <c r="H34" s="139"/>
      <c r="I34" s="139"/>
      <c r="J34" s="139"/>
      <c r="K34" s="139"/>
      <c r="L34" s="139"/>
    </row>
    <row r="35" spans="1:12" s="120" customFormat="1" ht="12.75">
      <c r="A35" s="138"/>
      <c r="B35" s="108" t="s">
        <v>144</v>
      </c>
      <c r="C35" s="102" t="s">
        <v>72</v>
      </c>
      <c r="D35" s="130">
        <f t="shared" si="1"/>
        <v>22050</v>
      </c>
      <c r="E35" s="139"/>
      <c r="F35" s="139">
        <v>22050</v>
      </c>
      <c r="G35" s="139"/>
      <c r="H35" s="139"/>
      <c r="I35" s="139"/>
      <c r="J35" s="139"/>
      <c r="K35" s="139"/>
      <c r="L35" s="139"/>
    </row>
    <row r="36" spans="1:12" s="120" customFormat="1" ht="12.75">
      <c r="A36" s="138"/>
      <c r="B36" s="108" t="s">
        <v>145</v>
      </c>
      <c r="C36" s="102" t="s">
        <v>73</v>
      </c>
      <c r="D36" s="130">
        <f t="shared" si="1"/>
        <v>22770</v>
      </c>
      <c r="E36" s="139"/>
      <c r="F36" s="139">
        <v>22770</v>
      </c>
      <c r="G36" s="139"/>
      <c r="H36" s="139"/>
      <c r="I36" s="139"/>
      <c r="J36" s="139"/>
      <c r="K36" s="139"/>
      <c r="L36" s="139"/>
    </row>
    <row r="37" spans="1:12" s="120" customFormat="1" ht="26.25">
      <c r="A37" s="138"/>
      <c r="B37" s="108" t="s">
        <v>146</v>
      </c>
      <c r="C37" s="102" t="s">
        <v>67</v>
      </c>
      <c r="D37" s="130">
        <f t="shared" si="1"/>
        <v>299868</v>
      </c>
      <c r="E37" s="139"/>
      <c r="F37" s="139">
        <v>299868</v>
      </c>
      <c r="G37" s="139"/>
      <c r="H37" s="139"/>
      <c r="I37" s="139"/>
      <c r="J37" s="139"/>
      <c r="K37" s="139"/>
      <c r="L37" s="139"/>
    </row>
    <row r="38" spans="1:12" s="120" customFormat="1" ht="26.25">
      <c r="A38" s="138"/>
      <c r="B38" s="105" t="s">
        <v>147</v>
      </c>
      <c r="C38" s="106" t="s">
        <v>74</v>
      </c>
      <c r="D38" s="130">
        <f t="shared" si="1"/>
        <v>166138</v>
      </c>
      <c r="E38" s="130">
        <f>E39</f>
        <v>0</v>
      </c>
      <c r="F38" s="130">
        <f aca="true" t="shared" si="16" ref="F38:L39">F39</f>
        <v>166138</v>
      </c>
      <c r="G38" s="130">
        <f t="shared" si="16"/>
        <v>0</v>
      </c>
      <c r="H38" s="130">
        <f t="shared" si="16"/>
        <v>0</v>
      </c>
      <c r="I38" s="130">
        <f t="shared" si="16"/>
        <v>0</v>
      </c>
      <c r="J38" s="130">
        <f t="shared" si="16"/>
        <v>0</v>
      </c>
      <c r="K38" s="130">
        <f t="shared" si="16"/>
        <v>0</v>
      </c>
      <c r="L38" s="130">
        <f t="shared" si="16"/>
        <v>0</v>
      </c>
    </row>
    <row r="39" spans="1:12" s="120" customFormat="1" ht="26.25">
      <c r="A39" s="138"/>
      <c r="B39" s="105" t="s">
        <v>148</v>
      </c>
      <c r="C39" s="109" t="s">
        <v>75</v>
      </c>
      <c r="D39" s="130">
        <f t="shared" si="1"/>
        <v>166138</v>
      </c>
      <c r="E39" s="130">
        <f>E40</f>
        <v>0</v>
      </c>
      <c r="F39" s="130">
        <f t="shared" si="16"/>
        <v>166138</v>
      </c>
      <c r="G39" s="130">
        <f t="shared" si="16"/>
        <v>0</v>
      </c>
      <c r="H39" s="130">
        <f t="shared" si="16"/>
        <v>0</v>
      </c>
      <c r="I39" s="130">
        <f t="shared" si="16"/>
        <v>0</v>
      </c>
      <c r="J39" s="130">
        <f t="shared" si="16"/>
        <v>0</v>
      </c>
      <c r="K39" s="130">
        <f t="shared" si="16"/>
        <v>0</v>
      </c>
      <c r="L39" s="130">
        <f t="shared" si="16"/>
        <v>0</v>
      </c>
    </row>
    <row r="40" spans="1:12" s="120" customFormat="1" ht="26.25">
      <c r="A40" s="131"/>
      <c r="B40" s="108" t="s">
        <v>149</v>
      </c>
      <c r="C40" s="102" t="s">
        <v>75</v>
      </c>
      <c r="D40" s="130">
        <f t="shared" si="1"/>
        <v>166138</v>
      </c>
      <c r="E40" s="139"/>
      <c r="F40" s="139">
        <v>166138</v>
      </c>
      <c r="G40" s="139"/>
      <c r="H40" s="139"/>
      <c r="I40" s="139"/>
      <c r="J40" s="139"/>
      <c r="K40" s="139"/>
      <c r="L40" s="139"/>
    </row>
    <row r="41" spans="1:12" s="118" customFormat="1" ht="39">
      <c r="A41" s="135"/>
      <c r="B41" s="136" t="s">
        <v>153</v>
      </c>
      <c r="C41" s="137" t="s">
        <v>154</v>
      </c>
      <c r="D41" s="130">
        <f t="shared" si="1"/>
        <v>11244795</v>
      </c>
      <c r="E41" s="130">
        <f>E42</f>
        <v>0</v>
      </c>
      <c r="F41" s="130">
        <f aca="true" t="shared" si="17" ref="F41:L41">F42</f>
        <v>0</v>
      </c>
      <c r="G41" s="130">
        <f t="shared" si="17"/>
        <v>56700</v>
      </c>
      <c r="H41" s="130">
        <f t="shared" si="17"/>
        <v>11147746</v>
      </c>
      <c r="I41" s="130">
        <f t="shared" si="17"/>
        <v>0</v>
      </c>
      <c r="J41" s="130">
        <f t="shared" si="17"/>
        <v>38650</v>
      </c>
      <c r="K41" s="130">
        <f t="shared" si="17"/>
        <v>1699</v>
      </c>
      <c r="L41" s="130">
        <f t="shared" si="17"/>
        <v>0</v>
      </c>
    </row>
    <row r="42" spans="1:12" s="118" customFormat="1" ht="39">
      <c r="A42" s="135" t="s">
        <v>48</v>
      </c>
      <c r="B42" s="136" t="s">
        <v>155</v>
      </c>
      <c r="C42" s="137" t="s">
        <v>154</v>
      </c>
      <c r="D42" s="130">
        <f t="shared" si="1"/>
        <v>11244795</v>
      </c>
      <c r="E42" s="130">
        <f>SUM(E43,E87)</f>
        <v>0</v>
      </c>
      <c r="F42" s="130">
        <f aca="true" t="shared" si="18" ref="F42:L42">SUM(F43,F87)</f>
        <v>0</v>
      </c>
      <c r="G42" s="130">
        <f t="shared" si="18"/>
        <v>56700</v>
      </c>
      <c r="H42" s="130">
        <f t="shared" si="18"/>
        <v>11147746</v>
      </c>
      <c r="I42" s="130">
        <f t="shared" si="18"/>
        <v>0</v>
      </c>
      <c r="J42" s="130">
        <f t="shared" si="18"/>
        <v>38650</v>
      </c>
      <c r="K42" s="130">
        <f t="shared" si="18"/>
        <v>1699</v>
      </c>
      <c r="L42" s="130">
        <f t="shared" si="18"/>
        <v>0</v>
      </c>
    </row>
    <row r="43" spans="1:12" s="140" customFormat="1" ht="12.75">
      <c r="A43" s="138"/>
      <c r="B43" s="105">
        <v>3</v>
      </c>
      <c r="C43" s="106" t="s">
        <v>45</v>
      </c>
      <c r="D43" s="130">
        <f t="shared" si="1"/>
        <v>11240096</v>
      </c>
      <c r="E43" s="130">
        <f>E44+E54+E81+E84</f>
        <v>0</v>
      </c>
      <c r="F43" s="130">
        <f aca="true" t="shared" si="19" ref="F43:L43">F44+F54+F81+F84</f>
        <v>0</v>
      </c>
      <c r="G43" s="130">
        <f t="shared" si="19"/>
        <v>56700</v>
      </c>
      <c r="H43" s="130">
        <f t="shared" si="19"/>
        <v>11147746</v>
      </c>
      <c r="I43" s="130">
        <f t="shared" si="19"/>
        <v>0</v>
      </c>
      <c r="J43" s="130">
        <f t="shared" si="19"/>
        <v>35650</v>
      </c>
      <c r="K43" s="130">
        <f t="shared" si="19"/>
        <v>0</v>
      </c>
      <c r="L43" s="130">
        <f t="shared" si="19"/>
        <v>0</v>
      </c>
    </row>
    <row r="44" spans="1:12" s="140" customFormat="1" ht="12.75">
      <c r="A44" s="138"/>
      <c r="B44" s="105" t="s">
        <v>96</v>
      </c>
      <c r="C44" s="107" t="s">
        <v>22</v>
      </c>
      <c r="D44" s="130">
        <f t="shared" si="1"/>
        <v>4704707</v>
      </c>
      <c r="E44" s="130">
        <f aca="true" t="shared" si="20" ref="E44:L44">E45+E49+E51</f>
        <v>0</v>
      </c>
      <c r="F44" s="130">
        <f t="shared" si="20"/>
        <v>0</v>
      </c>
      <c r="G44" s="130">
        <f t="shared" si="20"/>
        <v>5240</v>
      </c>
      <c r="H44" s="130">
        <f t="shared" si="20"/>
        <v>4699467</v>
      </c>
      <c r="I44" s="130">
        <f t="shared" si="20"/>
        <v>0</v>
      </c>
      <c r="J44" s="130">
        <f t="shared" si="20"/>
        <v>0</v>
      </c>
      <c r="K44" s="130">
        <f t="shared" si="20"/>
        <v>0</v>
      </c>
      <c r="L44" s="130">
        <f t="shared" si="20"/>
        <v>0</v>
      </c>
    </row>
    <row r="45" spans="1:12" s="140" customFormat="1" ht="15" customHeight="1">
      <c r="A45" s="138"/>
      <c r="B45" s="105" t="s">
        <v>97</v>
      </c>
      <c r="C45" s="107" t="s">
        <v>23</v>
      </c>
      <c r="D45" s="130">
        <f t="shared" si="1"/>
        <v>3135000</v>
      </c>
      <c r="E45" s="130">
        <f aca="true" t="shared" si="21" ref="E45:L45">SUM(E46:E48)</f>
        <v>0</v>
      </c>
      <c r="F45" s="130">
        <f t="shared" si="21"/>
        <v>0</v>
      </c>
      <c r="G45" s="130">
        <f t="shared" si="21"/>
        <v>5240</v>
      </c>
      <c r="H45" s="130">
        <f t="shared" si="21"/>
        <v>3129760</v>
      </c>
      <c r="I45" s="130">
        <f t="shared" si="21"/>
        <v>0</v>
      </c>
      <c r="J45" s="130">
        <f t="shared" si="21"/>
        <v>0</v>
      </c>
      <c r="K45" s="130">
        <f t="shared" si="21"/>
        <v>0</v>
      </c>
      <c r="L45" s="130">
        <f t="shared" si="21"/>
        <v>0</v>
      </c>
    </row>
    <row r="46" spans="1:12" s="141" customFormat="1" ht="12.75">
      <c r="A46" s="138"/>
      <c r="B46" s="108" t="s">
        <v>98</v>
      </c>
      <c r="C46" s="102" t="s">
        <v>55</v>
      </c>
      <c r="D46" s="130">
        <f t="shared" si="1"/>
        <v>1500000</v>
      </c>
      <c r="E46" s="139"/>
      <c r="F46" s="139"/>
      <c r="G46" s="139">
        <v>5240</v>
      </c>
      <c r="H46" s="139">
        <v>1494760</v>
      </c>
      <c r="I46" s="139"/>
      <c r="J46" s="139"/>
      <c r="K46" s="139"/>
      <c r="L46" s="139"/>
    </row>
    <row r="47" spans="1:12" s="141" customFormat="1" ht="12.75">
      <c r="A47" s="138"/>
      <c r="B47" s="108" t="s">
        <v>99</v>
      </c>
      <c r="C47" s="102" t="s">
        <v>77</v>
      </c>
      <c r="D47" s="130">
        <f t="shared" si="1"/>
        <v>130000</v>
      </c>
      <c r="E47" s="139"/>
      <c r="F47" s="139"/>
      <c r="G47" s="139"/>
      <c r="H47" s="139">
        <v>130000</v>
      </c>
      <c r="I47" s="139"/>
      <c r="J47" s="139"/>
      <c r="K47" s="139"/>
      <c r="L47" s="139"/>
    </row>
    <row r="48" spans="1:12" s="141" customFormat="1" ht="12.75">
      <c r="A48" s="138"/>
      <c r="B48" s="108" t="s">
        <v>100</v>
      </c>
      <c r="C48" s="102" t="s">
        <v>68</v>
      </c>
      <c r="D48" s="130">
        <f t="shared" si="1"/>
        <v>1505000</v>
      </c>
      <c r="E48" s="139"/>
      <c r="F48" s="139"/>
      <c r="G48" s="139"/>
      <c r="H48" s="139">
        <v>1505000</v>
      </c>
      <c r="I48" s="139"/>
      <c r="J48" s="139"/>
      <c r="K48" s="139"/>
      <c r="L48" s="139"/>
    </row>
    <row r="49" spans="1:12" s="140" customFormat="1" ht="12.75">
      <c r="A49" s="138"/>
      <c r="B49" s="105" t="s">
        <v>101</v>
      </c>
      <c r="C49" s="107" t="s">
        <v>24</v>
      </c>
      <c r="D49" s="130">
        <f t="shared" si="1"/>
        <v>535000</v>
      </c>
      <c r="E49" s="130">
        <f>E50</f>
        <v>0</v>
      </c>
      <c r="F49" s="130">
        <f aca="true" t="shared" si="22" ref="F49:L49">F50</f>
        <v>0</v>
      </c>
      <c r="G49" s="130">
        <f t="shared" si="22"/>
        <v>0</v>
      </c>
      <c r="H49" s="130">
        <f t="shared" si="22"/>
        <v>535000</v>
      </c>
      <c r="I49" s="130">
        <f t="shared" si="22"/>
        <v>0</v>
      </c>
      <c r="J49" s="130">
        <f t="shared" si="22"/>
        <v>0</v>
      </c>
      <c r="K49" s="130">
        <f t="shared" si="22"/>
        <v>0</v>
      </c>
      <c r="L49" s="130">
        <f t="shared" si="22"/>
        <v>0</v>
      </c>
    </row>
    <row r="50" spans="1:12" s="141" customFormat="1" ht="12.75">
      <c r="A50" s="138"/>
      <c r="B50" s="108" t="s">
        <v>102</v>
      </c>
      <c r="C50" s="102" t="s">
        <v>24</v>
      </c>
      <c r="D50" s="130">
        <f t="shared" si="1"/>
        <v>535000</v>
      </c>
      <c r="E50" s="139"/>
      <c r="F50" s="139"/>
      <c r="G50" s="139"/>
      <c r="H50" s="139">
        <v>535000</v>
      </c>
      <c r="I50" s="139"/>
      <c r="J50" s="139"/>
      <c r="K50" s="139"/>
      <c r="L50" s="139"/>
    </row>
    <row r="51" spans="1:12" s="140" customFormat="1" ht="12.75">
      <c r="A51" s="138"/>
      <c r="B51" s="105" t="s">
        <v>103</v>
      </c>
      <c r="C51" s="107" t="s">
        <v>25</v>
      </c>
      <c r="D51" s="130">
        <f t="shared" si="1"/>
        <v>1034707</v>
      </c>
      <c r="E51" s="130">
        <f>E52+E53</f>
        <v>0</v>
      </c>
      <c r="F51" s="130">
        <f aca="true" t="shared" si="23" ref="F51:L51">F52+F53</f>
        <v>0</v>
      </c>
      <c r="G51" s="130">
        <f t="shared" si="23"/>
        <v>0</v>
      </c>
      <c r="H51" s="130">
        <f t="shared" si="23"/>
        <v>1034707</v>
      </c>
      <c r="I51" s="130">
        <f t="shared" si="23"/>
        <v>0</v>
      </c>
      <c r="J51" s="130">
        <f t="shared" si="23"/>
        <v>0</v>
      </c>
      <c r="K51" s="130">
        <f t="shared" si="23"/>
        <v>0</v>
      </c>
      <c r="L51" s="130">
        <f t="shared" si="23"/>
        <v>0</v>
      </c>
    </row>
    <row r="52" spans="1:12" s="140" customFormat="1" ht="12.75">
      <c r="A52" s="138"/>
      <c r="B52" s="108">
        <v>3131</v>
      </c>
      <c r="C52" s="102" t="s">
        <v>184</v>
      </c>
      <c r="D52" s="130">
        <f t="shared" si="1"/>
        <v>3800</v>
      </c>
      <c r="E52" s="133"/>
      <c r="F52" s="133"/>
      <c r="G52" s="133"/>
      <c r="H52" s="139">
        <v>3800</v>
      </c>
      <c r="I52" s="133"/>
      <c r="J52" s="133"/>
      <c r="K52" s="133"/>
      <c r="L52" s="133"/>
    </row>
    <row r="53" spans="1:12" s="141" customFormat="1" ht="26.25">
      <c r="A53" s="138"/>
      <c r="B53" s="108" t="s">
        <v>104</v>
      </c>
      <c r="C53" s="102" t="s">
        <v>56</v>
      </c>
      <c r="D53" s="130">
        <f t="shared" si="1"/>
        <v>1030907</v>
      </c>
      <c r="E53" s="139"/>
      <c r="F53" s="139"/>
      <c r="G53" s="139"/>
      <c r="H53" s="139">
        <v>1030907</v>
      </c>
      <c r="I53" s="139"/>
      <c r="J53" s="139"/>
      <c r="K53" s="139"/>
      <c r="L53" s="139"/>
    </row>
    <row r="54" spans="1:12" s="140" customFormat="1" ht="12.75">
      <c r="A54" s="138"/>
      <c r="B54" s="105" t="s">
        <v>105</v>
      </c>
      <c r="C54" s="107" t="s">
        <v>26</v>
      </c>
      <c r="D54" s="130">
        <f t="shared" si="1"/>
        <v>6490389</v>
      </c>
      <c r="E54" s="130">
        <f>E55+E59+E66+E75</f>
        <v>0</v>
      </c>
      <c r="F54" s="130">
        <f aca="true" t="shared" si="24" ref="F54:L54">F55+F59+F66+F75</f>
        <v>0</v>
      </c>
      <c r="G54" s="130">
        <f t="shared" si="24"/>
        <v>51460</v>
      </c>
      <c r="H54" s="130">
        <f t="shared" si="24"/>
        <v>6403279</v>
      </c>
      <c r="I54" s="130">
        <f t="shared" si="24"/>
        <v>0</v>
      </c>
      <c r="J54" s="130">
        <f t="shared" si="24"/>
        <v>35650</v>
      </c>
      <c r="K54" s="130">
        <f t="shared" si="24"/>
        <v>0</v>
      </c>
      <c r="L54" s="130">
        <f t="shared" si="24"/>
        <v>0</v>
      </c>
    </row>
    <row r="55" spans="1:12" s="140" customFormat="1" ht="15.75" customHeight="1">
      <c r="A55" s="138"/>
      <c r="B55" s="105" t="s">
        <v>106</v>
      </c>
      <c r="C55" s="107" t="s">
        <v>27</v>
      </c>
      <c r="D55" s="130">
        <f t="shared" si="1"/>
        <v>330500</v>
      </c>
      <c r="E55" s="130">
        <f aca="true" t="shared" si="25" ref="E55:L55">SUM(E56:E58)</f>
        <v>0</v>
      </c>
      <c r="F55" s="130">
        <f t="shared" si="25"/>
        <v>0</v>
      </c>
      <c r="G55" s="130">
        <f t="shared" si="25"/>
        <v>0</v>
      </c>
      <c r="H55" s="130">
        <f t="shared" si="25"/>
        <v>330500</v>
      </c>
      <c r="I55" s="130">
        <f t="shared" si="25"/>
        <v>0</v>
      </c>
      <c r="J55" s="130">
        <f t="shared" si="25"/>
        <v>0</v>
      </c>
      <c r="K55" s="130">
        <f t="shared" si="25"/>
        <v>0</v>
      </c>
      <c r="L55" s="130">
        <f t="shared" si="25"/>
        <v>0</v>
      </c>
    </row>
    <row r="56" spans="1:12" s="141" customFormat="1" ht="12.75">
      <c r="A56" s="138"/>
      <c r="B56" s="108" t="s">
        <v>107</v>
      </c>
      <c r="C56" s="102" t="s">
        <v>78</v>
      </c>
      <c r="D56" s="130">
        <f t="shared" si="1"/>
        <v>7500</v>
      </c>
      <c r="E56" s="139"/>
      <c r="F56" s="139"/>
      <c r="G56" s="139"/>
      <c r="H56" s="139">
        <v>7500</v>
      </c>
      <c r="I56" s="139"/>
      <c r="J56" s="139"/>
      <c r="K56" s="139"/>
      <c r="L56" s="139"/>
    </row>
    <row r="57" spans="1:12" s="141" customFormat="1" ht="26.25">
      <c r="A57" s="138"/>
      <c r="B57" s="108" t="s">
        <v>108</v>
      </c>
      <c r="C57" s="102" t="s">
        <v>57</v>
      </c>
      <c r="D57" s="130">
        <f t="shared" si="1"/>
        <v>301000</v>
      </c>
      <c r="E57" s="139"/>
      <c r="F57" s="139"/>
      <c r="G57" s="139"/>
      <c r="H57" s="139">
        <v>301000</v>
      </c>
      <c r="I57" s="139"/>
      <c r="J57" s="139"/>
      <c r="K57" s="139"/>
      <c r="L57" s="139"/>
    </row>
    <row r="58" spans="1:12" s="141" customFormat="1" ht="12.75">
      <c r="A58" s="138"/>
      <c r="B58" s="108" t="s">
        <v>109</v>
      </c>
      <c r="C58" s="102" t="s">
        <v>58</v>
      </c>
      <c r="D58" s="130">
        <f t="shared" si="1"/>
        <v>22000</v>
      </c>
      <c r="E58" s="139"/>
      <c r="F58" s="139"/>
      <c r="G58" s="139"/>
      <c r="H58" s="139">
        <v>22000</v>
      </c>
      <c r="I58" s="139"/>
      <c r="J58" s="139"/>
      <c r="K58" s="139"/>
      <c r="L58" s="139"/>
    </row>
    <row r="59" spans="1:12" s="140" customFormat="1" ht="12.75">
      <c r="A59" s="138"/>
      <c r="B59" s="105" t="s">
        <v>110</v>
      </c>
      <c r="C59" s="107" t="s">
        <v>28</v>
      </c>
      <c r="D59" s="130">
        <f t="shared" si="1"/>
        <v>4433276</v>
      </c>
      <c r="E59" s="130">
        <f aca="true" t="shared" si="26" ref="E59:L59">SUM(E60:E65)</f>
        <v>0</v>
      </c>
      <c r="F59" s="130">
        <f t="shared" si="26"/>
        <v>0</v>
      </c>
      <c r="G59" s="130">
        <f t="shared" si="26"/>
        <v>22550</v>
      </c>
      <c r="H59" s="130">
        <f t="shared" si="26"/>
        <v>4375076</v>
      </c>
      <c r="I59" s="130">
        <f t="shared" si="26"/>
        <v>0</v>
      </c>
      <c r="J59" s="130">
        <f t="shared" si="26"/>
        <v>35650</v>
      </c>
      <c r="K59" s="130">
        <f t="shared" si="26"/>
        <v>0</v>
      </c>
      <c r="L59" s="130">
        <f t="shared" si="26"/>
        <v>0</v>
      </c>
    </row>
    <row r="60" spans="1:12" s="141" customFormat="1" ht="26.25">
      <c r="A60" s="138"/>
      <c r="B60" s="108" t="s">
        <v>111</v>
      </c>
      <c r="C60" s="102" t="s">
        <v>59</v>
      </c>
      <c r="D60" s="130">
        <f t="shared" si="1"/>
        <v>401500</v>
      </c>
      <c r="E60" s="139"/>
      <c r="F60" s="139"/>
      <c r="G60" s="139"/>
      <c r="H60" s="139">
        <v>401500</v>
      </c>
      <c r="I60" s="139"/>
      <c r="J60" s="139"/>
      <c r="K60" s="139"/>
      <c r="L60" s="139"/>
    </row>
    <row r="61" spans="1:12" s="141" customFormat="1" ht="12.75">
      <c r="A61" s="138"/>
      <c r="B61" s="108" t="s">
        <v>112</v>
      </c>
      <c r="C61" s="102" t="s">
        <v>79</v>
      </c>
      <c r="D61" s="130">
        <f t="shared" si="1"/>
        <v>2518650</v>
      </c>
      <c r="E61" s="139"/>
      <c r="F61" s="139"/>
      <c r="G61" s="139">
        <v>15710</v>
      </c>
      <c r="H61" s="139">
        <v>2467290</v>
      </c>
      <c r="I61" s="139"/>
      <c r="J61" s="139">
        <v>35650</v>
      </c>
      <c r="K61" s="139"/>
      <c r="L61" s="139"/>
    </row>
    <row r="62" spans="1:12" s="141" customFormat="1" ht="12.75">
      <c r="A62" s="138"/>
      <c r="B62" s="108" t="s">
        <v>113</v>
      </c>
      <c r="C62" s="102" t="s">
        <v>60</v>
      </c>
      <c r="D62" s="130">
        <f t="shared" si="1"/>
        <v>1163000</v>
      </c>
      <c r="E62" s="139"/>
      <c r="F62" s="139"/>
      <c r="G62" s="139">
        <v>6840</v>
      </c>
      <c r="H62" s="139">
        <v>1156160</v>
      </c>
      <c r="I62" s="139"/>
      <c r="J62" s="139"/>
      <c r="K62" s="139"/>
      <c r="L62" s="139"/>
    </row>
    <row r="63" spans="1:12" s="141" customFormat="1" ht="26.25">
      <c r="A63" s="138"/>
      <c r="B63" s="108" t="s">
        <v>114</v>
      </c>
      <c r="C63" s="102" t="s">
        <v>80</v>
      </c>
      <c r="D63" s="130">
        <f t="shared" si="1"/>
        <v>105000</v>
      </c>
      <c r="E63" s="139"/>
      <c r="F63" s="139"/>
      <c r="G63" s="139"/>
      <c r="H63" s="139">
        <v>105000</v>
      </c>
      <c r="I63" s="139"/>
      <c r="J63" s="139"/>
      <c r="K63" s="139"/>
      <c r="L63" s="139"/>
    </row>
    <row r="64" spans="1:12" s="141" customFormat="1" ht="12.75">
      <c r="A64" s="138"/>
      <c r="B64" s="108" t="s">
        <v>115</v>
      </c>
      <c r="C64" s="102" t="s">
        <v>81</v>
      </c>
      <c r="D64" s="130">
        <f t="shared" si="1"/>
        <v>216500</v>
      </c>
      <c r="E64" s="139"/>
      <c r="F64" s="139"/>
      <c r="G64" s="139"/>
      <c r="H64" s="139">
        <v>216500</v>
      </c>
      <c r="I64" s="139"/>
      <c r="J64" s="139"/>
      <c r="K64" s="139"/>
      <c r="L64" s="139"/>
    </row>
    <row r="65" spans="1:12" s="141" customFormat="1" ht="12.75">
      <c r="A65" s="138"/>
      <c r="B65" s="108" t="s">
        <v>116</v>
      </c>
      <c r="C65" s="102" t="s">
        <v>82</v>
      </c>
      <c r="D65" s="130">
        <f t="shared" si="1"/>
        <v>28626</v>
      </c>
      <c r="E65" s="139"/>
      <c r="F65" s="139"/>
      <c r="G65" s="139"/>
      <c r="H65" s="139">
        <v>28626</v>
      </c>
      <c r="I65" s="139"/>
      <c r="J65" s="139"/>
      <c r="K65" s="139"/>
      <c r="L65" s="139"/>
    </row>
    <row r="66" spans="1:12" s="140" customFormat="1" ht="15.75" customHeight="1">
      <c r="A66" s="138"/>
      <c r="B66" s="105" t="s">
        <v>117</v>
      </c>
      <c r="C66" s="107" t="s">
        <v>29</v>
      </c>
      <c r="D66" s="130">
        <f t="shared" si="1"/>
        <v>1622820</v>
      </c>
      <c r="E66" s="130">
        <f aca="true" t="shared" si="27" ref="E66:L66">SUM(E67:E74)</f>
        <v>0</v>
      </c>
      <c r="F66" s="130">
        <f t="shared" si="27"/>
        <v>0</v>
      </c>
      <c r="G66" s="130">
        <f t="shared" si="27"/>
        <v>28910</v>
      </c>
      <c r="H66" s="130">
        <f t="shared" si="27"/>
        <v>1593910</v>
      </c>
      <c r="I66" s="130">
        <f t="shared" si="27"/>
        <v>0</v>
      </c>
      <c r="J66" s="130">
        <f t="shared" si="27"/>
        <v>0</v>
      </c>
      <c r="K66" s="130">
        <f t="shared" si="27"/>
        <v>0</v>
      </c>
      <c r="L66" s="130">
        <f t="shared" si="27"/>
        <v>0</v>
      </c>
    </row>
    <row r="67" spans="1:12" s="141" customFormat="1" ht="12.75">
      <c r="A67" s="138"/>
      <c r="B67" s="108" t="s">
        <v>118</v>
      </c>
      <c r="C67" s="102" t="s">
        <v>61</v>
      </c>
      <c r="D67" s="130">
        <f t="shared" si="1"/>
        <v>44200</v>
      </c>
      <c r="E67" s="139"/>
      <c r="F67" s="139"/>
      <c r="G67" s="139"/>
      <c r="H67" s="139">
        <v>44200</v>
      </c>
      <c r="I67" s="139"/>
      <c r="J67" s="139"/>
      <c r="K67" s="139"/>
      <c r="L67" s="139"/>
    </row>
    <row r="68" spans="1:12" s="141" customFormat="1" ht="26.25">
      <c r="A68" s="138"/>
      <c r="B68" s="108" t="s">
        <v>119</v>
      </c>
      <c r="C68" s="102" t="s">
        <v>69</v>
      </c>
      <c r="D68" s="130">
        <f t="shared" si="1"/>
        <v>698000</v>
      </c>
      <c r="E68" s="139"/>
      <c r="F68" s="139"/>
      <c r="G68" s="139">
        <v>25690</v>
      </c>
      <c r="H68" s="139">
        <v>672310</v>
      </c>
      <c r="I68" s="139"/>
      <c r="J68" s="139"/>
      <c r="K68" s="139"/>
      <c r="L68" s="139"/>
    </row>
    <row r="69" spans="1:12" s="141" customFormat="1" ht="12.75">
      <c r="A69" s="138"/>
      <c r="B69" s="108" t="s">
        <v>120</v>
      </c>
      <c r="C69" s="102" t="s">
        <v>53</v>
      </c>
      <c r="D69" s="130">
        <f t="shared" si="1"/>
        <v>35000</v>
      </c>
      <c r="E69" s="139"/>
      <c r="F69" s="139"/>
      <c r="G69" s="139"/>
      <c r="H69" s="139">
        <v>35000</v>
      </c>
      <c r="I69" s="139"/>
      <c r="J69" s="139"/>
      <c r="K69" s="139"/>
      <c r="L69" s="139"/>
    </row>
    <row r="70" spans="1:12" s="141" customFormat="1" ht="12.75">
      <c r="A70" s="138"/>
      <c r="B70" s="108" t="s">
        <v>121</v>
      </c>
      <c r="C70" s="102" t="s">
        <v>62</v>
      </c>
      <c r="D70" s="130">
        <f t="shared" si="1"/>
        <v>652120</v>
      </c>
      <c r="E70" s="139"/>
      <c r="F70" s="139"/>
      <c r="G70" s="139">
        <v>3220</v>
      </c>
      <c r="H70" s="139">
        <v>648900</v>
      </c>
      <c r="I70" s="139"/>
      <c r="J70" s="139"/>
      <c r="K70" s="139"/>
      <c r="L70" s="139"/>
    </row>
    <row r="71" spans="1:12" s="141" customFormat="1" ht="12.75">
      <c r="A71" s="138"/>
      <c r="B71" s="108" t="s">
        <v>122</v>
      </c>
      <c r="C71" s="102" t="s">
        <v>83</v>
      </c>
      <c r="D71" s="130">
        <f t="shared" si="1"/>
        <v>93000</v>
      </c>
      <c r="E71" s="139"/>
      <c r="F71" s="139"/>
      <c r="G71" s="139"/>
      <c r="H71" s="139">
        <v>93000</v>
      </c>
      <c r="I71" s="139"/>
      <c r="J71" s="139"/>
      <c r="K71" s="139"/>
      <c r="L71" s="139"/>
    </row>
    <row r="72" spans="1:12" s="141" customFormat="1" ht="12.75">
      <c r="A72" s="138"/>
      <c r="B72" s="108" t="s">
        <v>123</v>
      </c>
      <c r="C72" s="102" t="s">
        <v>84</v>
      </c>
      <c r="D72" s="130">
        <f t="shared" si="1"/>
        <v>9000</v>
      </c>
      <c r="E72" s="139"/>
      <c r="F72" s="139"/>
      <c r="G72" s="139"/>
      <c r="H72" s="139">
        <v>9000</v>
      </c>
      <c r="I72" s="139"/>
      <c r="J72" s="139"/>
      <c r="K72" s="139"/>
      <c r="L72" s="139"/>
    </row>
    <row r="73" spans="1:12" s="141" customFormat="1" ht="12.75">
      <c r="A73" s="138"/>
      <c r="B73" s="108" t="s">
        <v>124</v>
      </c>
      <c r="C73" s="102" t="s">
        <v>85</v>
      </c>
      <c r="D73" s="130">
        <f t="shared" si="1"/>
        <v>52000</v>
      </c>
      <c r="E73" s="139"/>
      <c r="F73" s="139"/>
      <c r="G73" s="139"/>
      <c r="H73" s="139">
        <v>52000</v>
      </c>
      <c r="I73" s="139"/>
      <c r="J73" s="139"/>
      <c r="K73" s="139"/>
      <c r="L73" s="139"/>
    </row>
    <row r="74" spans="1:12" s="141" customFormat="1" ht="12.75">
      <c r="A74" s="138"/>
      <c r="B74" s="108" t="s">
        <v>125</v>
      </c>
      <c r="C74" s="102" t="s">
        <v>63</v>
      </c>
      <c r="D74" s="130">
        <f t="shared" si="1"/>
        <v>39500</v>
      </c>
      <c r="E74" s="139"/>
      <c r="F74" s="139"/>
      <c r="G74" s="139"/>
      <c r="H74" s="139">
        <v>39500</v>
      </c>
      <c r="I74" s="139"/>
      <c r="J74" s="139"/>
      <c r="K74" s="139"/>
      <c r="L74" s="139"/>
    </row>
    <row r="75" spans="1:12" s="140" customFormat="1" ht="26.25">
      <c r="A75" s="138"/>
      <c r="B75" s="105" t="s">
        <v>126</v>
      </c>
      <c r="C75" s="107" t="s">
        <v>54</v>
      </c>
      <c r="D75" s="130">
        <f t="shared" si="1"/>
        <v>103793</v>
      </c>
      <c r="E75" s="130">
        <f aca="true" t="shared" si="28" ref="E75:L75">SUM(E76:E80)</f>
        <v>0</v>
      </c>
      <c r="F75" s="130">
        <f t="shared" si="28"/>
        <v>0</v>
      </c>
      <c r="G75" s="130">
        <f t="shared" si="28"/>
        <v>0</v>
      </c>
      <c r="H75" s="130">
        <f t="shared" si="28"/>
        <v>103793</v>
      </c>
      <c r="I75" s="130">
        <f t="shared" si="28"/>
        <v>0</v>
      </c>
      <c r="J75" s="130">
        <f t="shared" si="28"/>
        <v>0</v>
      </c>
      <c r="K75" s="130">
        <f t="shared" si="28"/>
        <v>0</v>
      </c>
      <c r="L75" s="130">
        <f t="shared" si="28"/>
        <v>0</v>
      </c>
    </row>
    <row r="76" spans="1:12" s="141" customFormat="1" ht="12.75">
      <c r="A76" s="138"/>
      <c r="B76" s="108" t="s">
        <v>127</v>
      </c>
      <c r="C76" s="102" t="s">
        <v>86</v>
      </c>
      <c r="D76" s="130">
        <f t="shared" si="1"/>
        <v>46400</v>
      </c>
      <c r="E76" s="139"/>
      <c r="F76" s="139"/>
      <c r="G76" s="139"/>
      <c r="H76" s="139">
        <v>46400</v>
      </c>
      <c r="I76" s="139"/>
      <c r="J76" s="139"/>
      <c r="K76" s="139"/>
      <c r="L76" s="139"/>
    </row>
    <row r="77" spans="1:12" s="141" customFormat="1" ht="12.75">
      <c r="A77" s="138"/>
      <c r="B77" s="108" t="s">
        <v>128</v>
      </c>
      <c r="C77" s="102" t="s">
        <v>87</v>
      </c>
      <c r="D77" s="130">
        <f aca="true" t="shared" si="29" ref="D77:D119">SUM(E77:L77)</f>
        <v>10000</v>
      </c>
      <c r="E77" s="139"/>
      <c r="F77" s="139"/>
      <c r="G77" s="139"/>
      <c r="H77" s="139">
        <v>10000</v>
      </c>
      <c r="I77" s="139"/>
      <c r="J77" s="139"/>
      <c r="K77" s="139"/>
      <c r="L77" s="139"/>
    </row>
    <row r="78" spans="1:12" s="141" customFormat="1" ht="12.75">
      <c r="A78" s="138"/>
      <c r="B78" s="108" t="s">
        <v>150</v>
      </c>
      <c r="C78" s="104" t="s">
        <v>88</v>
      </c>
      <c r="D78" s="130">
        <f t="shared" si="29"/>
        <v>17090</v>
      </c>
      <c r="E78" s="139"/>
      <c r="F78" s="139"/>
      <c r="G78" s="139"/>
      <c r="H78" s="139">
        <v>17090</v>
      </c>
      <c r="I78" s="139"/>
      <c r="J78" s="139"/>
      <c r="K78" s="139"/>
      <c r="L78" s="139"/>
    </row>
    <row r="79" spans="1:12" s="141" customFormat="1" ht="12.75">
      <c r="A79" s="138"/>
      <c r="B79" s="108" t="s">
        <v>151</v>
      </c>
      <c r="C79" s="103" t="s">
        <v>89</v>
      </c>
      <c r="D79" s="130">
        <f t="shared" si="29"/>
        <v>5000</v>
      </c>
      <c r="E79" s="139"/>
      <c r="F79" s="139"/>
      <c r="G79" s="139"/>
      <c r="H79" s="139">
        <v>5000</v>
      </c>
      <c r="I79" s="139"/>
      <c r="J79" s="139"/>
      <c r="K79" s="139"/>
      <c r="L79" s="139"/>
    </row>
    <row r="80" spans="1:12" s="141" customFormat="1" ht="12.75">
      <c r="A80" s="138"/>
      <c r="B80" s="108" t="s">
        <v>129</v>
      </c>
      <c r="C80" s="102" t="s">
        <v>54</v>
      </c>
      <c r="D80" s="130">
        <f t="shared" si="29"/>
        <v>25303</v>
      </c>
      <c r="E80" s="139"/>
      <c r="F80" s="139"/>
      <c r="G80" s="139"/>
      <c r="H80" s="139">
        <v>25303</v>
      </c>
      <c r="I80" s="139"/>
      <c r="J80" s="139"/>
      <c r="K80" s="139"/>
      <c r="L80" s="139"/>
    </row>
    <row r="81" spans="1:12" s="140" customFormat="1" ht="15.75" customHeight="1">
      <c r="A81" s="138"/>
      <c r="B81" s="105" t="s">
        <v>130</v>
      </c>
      <c r="C81" s="107" t="s">
        <v>90</v>
      </c>
      <c r="D81" s="130">
        <f t="shared" si="29"/>
        <v>39000</v>
      </c>
      <c r="E81" s="130">
        <f>E82</f>
        <v>0</v>
      </c>
      <c r="F81" s="130">
        <f aca="true" t="shared" si="30" ref="F81:L81">F82</f>
        <v>0</v>
      </c>
      <c r="G81" s="130">
        <f t="shared" si="30"/>
        <v>0</v>
      </c>
      <c r="H81" s="130">
        <f t="shared" si="30"/>
        <v>39000</v>
      </c>
      <c r="I81" s="130">
        <f t="shared" si="30"/>
        <v>0</v>
      </c>
      <c r="J81" s="130">
        <f t="shared" si="30"/>
        <v>0</v>
      </c>
      <c r="K81" s="130">
        <f t="shared" si="30"/>
        <v>0</v>
      </c>
      <c r="L81" s="130">
        <f t="shared" si="30"/>
        <v>0</v>
      </c>
    </row>
    <row r="82" spans="1:12" s="140" customFormat="1" ht="18" customHeight="1">
      <c r="A82" s="138"/>
      <c r="B82" s="105" t="s">
        <v>131</v>
      </c>
      <c r="C82" s="107" t="s">
        <v>91</v>
      </c>
      <c r="D82" s="130">
        <f t="shared" si="29"/>
        <v>39000</v>
      </c>
      <c r="E82" s="130">
        <f aca="true" t="shared" si="31" ref="E82:L82">SUM(E83:E83)</f>
        <v>0</v>
      </c>
      <c r="F82" s="130">
        <f t="shared" si="31"/>
        <v>0</v>
      </c>
      <c r="G82" s="130">
        <f t="shared" si="31"/>
        <v>0</v>
      </c>
      <c r="H82" s="130">
        <f t="shared" si="31"/>
        <v>39000</v>
      </c>
      <c r="I82" s="130">
        <f t="shared" si="31"/>
        <v>0</v>
      </c>
      <c r="J82" s="130">
        <f t="shared" si="31"/>
        <v>0</v>
      </c>
      <c r="K82" s="130">
        <f t="shared" si="31"/>
        <v>0</v>
      </c>
      <c r="L82" s="130">
        <f t="shared" si="31"/>
        <v>0</v>
      </c>
    </row>
    <row r="83" spans="1:12" s="141" customFormat="1" ht="26.25">
      <c r="A83" s="138"/>
      <c r="B83" s="108" t="s">
        <v>132</v>
      </c>
      <c r="C83" s="102" t="s">
        <v>92</v>
      </c>
      <c r="D83" s="130">
        <f t="shared" si="29"/>
        <v>39000</v>
      </c>
      <c r="E83" s="139"/>
      <c r="F83" s="139"/>
      <c r="G83" s="139"/>
      <c r="H83" s="139">
        <v>39000</v>
      </c>
      <c r="I83" s="139"/>
      <c r="J83" s="139"/>
      <c r="K83" s="139"/>
      <c r="L83" s="139"/>
    </row>
    <row r="84" spans="1:12" s="140" customFormat="1" ht="26.25">
      <c r="A84" s="138"/>
      <c r="B84" s="105" t="s">
        <v>133</v>
      </c>
      <c r="C84" s="107" t="s">
        <v>93</v>
      </c>
      <c r="D84" s="130">
        <f t="shared" si="29"/>
        <v>6000</v>
      </c>
      <c r="E84" s="130">
        <f>SUM(E85)</f>
        <v>0</v>
      </c>
      <c r="F84" s="130">
        <f aca="true" t="shared" si="32" ref="F84:L84">SUM(F85)</f>
        <v>0</v>
      </c>
      <c r="G84" s="130">
        <f t="shared" si="32"/>
        <v>0</v>
      </c>
      <c r="H84" s="130">
        <f t="shared" si="32"/>
        <v>6000</v>
      </c>
      <c r="I84" s="130">
        <f t="shared" si="32"/>
        <v>0</v>
      </c>
      <c r="J84" s="130">
        <f t="shared" si="32"/>
        <v>0</v>
      </c>
      <c r="K84" s="130">
        <f t="shared" si="32"/>
        <v>0</v>
      </c>
      <c r="L84" s="130">
        <f t="shared" si="32"/>
        <v>0</v>
      </c>
    </row>
    <row r="85" spans="1:12" s="140" customFormat="1" ht="26.25">
      <c r="A85" s="138"/>
      <c r="B85" s="105" t="s">
        <v>134</v>
      </c>
      <c r="C85" s="107" t="s">
        <v>94</v>
      </c>
      <c r="D85" s="130">
        <f t="shared" si="29"/>
        <v>6000</v>
      </c>
      <c r="E85" s="130">
        <f aca="true" t="shared" si="33" ref="E85:L85">SUM(E86:E86)</f>
        <v>0</v>
      </c>
      <c r="F85" s="130">
        <f t="shared" si="33"/>
        <v>0</v>
      </c>
      <c r="G85" s="130">
        <f t="shared" si="33"/>
        <v>0</v>
      </c>
      <c r="H85" s="130">
        <f t="shared" si="33"/>
        <v>6000</v>
      </c>
      <c r="I85" s="130">
        <f t="shared" si="33"/>
        <v>0</v>
      </c>
      <c r="J85" s="130">
        <f t="shared" si="33"/>
        <v>0</v>
      </c>
      <c r="K85" s="130">
        <f t="shared" si="33"/>
        <v>0</v>
      </c>
      <c r="L85" s="130">
        <f t="shared" si="33"/>
        <v>0</v>
      </c>
    </row>
    <row r="86" spans="1:12" s="141" customFormat="1" ht="26.25">
      <c r="A86" s="138"/>
      <c r="B86" s="108" t="s">
        <v>135</v>
      </c>
      <c r="C86" s="102" t="s">
        <v>95</v>
      </c>
      <c r="D86" s="130">
        <f t="shared" si="29"/>
        <v>6000</v>
      </c>
      <c r="E86" s="139"/>
      <c r="F86" s="139"/>
      <c r="G86" s="139"/>
      <c r="H86" s="139">
        <v>6000</v>
      </c>
      <c r="I86" s="139"/>
      <c r="J86" s="139"/>
      <c r="K86" s="139"/>
      <c r="L86" s="139"/>
    </row>
    <row r="87" spans="1:12" s="141" customFormat="1" ht="12.75">
      <c r="A87" s="138"/>
      <c r="B87" s="177">
        <v>4</v>
      </c>
      <c r="C87" s="102"/>
      <c r="D87" s="130">
        <f t="shared" si="29"/>
        <v>4699</v>
      </c>
      <c r="E87" s="133">
        <f>E88</f>
        <v>0</v>
      </c>
      <c r="F87" s="133">
        <f aca="true" t="shared" si="34" ref="F87:L87">F88</f>
        <v>0</v>
      </c>
      <c r="G87" s="133">
        <f t="shared" si="34"/>
        <v>0</v>
      </c>
      <c r="H87" s="133">
        <f t="shared" si="34"/>
        <v>0</v>
      </c>
      <c r="I87" s="133">
        <f t="shared" si="34"/>
        <v>0</v>
      </c>
      <c r="J87" s="133">
        <f t="shared" si="34"/>
        <v>3000</v>
      </c>
      <c r="K87" s="133">
        <f t="shared" si="34"/>
        <v>1699</v>
      </c>
      <c r="L87" s="133">
        <f t="shared" si="34"/>
        <v>0</v>
      </c>
    </row>
    <row r="88" spans="1:12" s="141" customFormat="1" ht="12.75">
      <c r="A88" s="138"/>
      <c r="B88" s="177">
        <v>42</v>
      </c>
      <c r="C88" s="102"/>
      <c r="D88" s="130">
        <f t="shared" si="29"/>
        <v>4699</v>
      </c>
      <c r="E88" s="133">
        <f>E89</f>
        <v>0</v>
      </c>
      <c r="F88" s="133">
        <f aca="true" t="shared" si="35" ref="F88:L88">F89</f>
        <v>0</v>
      </c>
      <c r="G88" s="133">
        <f t="shared" si="35"/>
        <v>0</v>
      </c>
      <c r="H88" s="133">
        <f t="shared" si="35"/>
        <v>0</v>
      </c>
      <c r="I88" s="133">
        <f t="shared" si="35"/>
        <v>0</v>
      </c>
      <c r="J88" s="133">
        <f t="shared" si="35"/>
        <v>3000</v>
      </c>
      <c r="K88" s="133">
        <f t="shared" si="35"/>
        <v>1699</v>
      </c>
      <c r="L88" s="133">
        <f t="shared" si="35"/>
        <v>0</v>
      </c>
    </row>
    <row r="89" spans="1:12" s="141" customFormat="1" ht="12.75">
      <c r="A89" s="138"/>
      <c r="B89" s="177">
        <v>422</v>
      </c>
      <c r="C89" s="102"/>
      <c r="D89" s="130">
        <f t="shared" si="29"/>
        <v>4699</v>
      </c>
      <c r="E89" s="133">
        <f>E90+E91</f>
        <v>0</v>
      </c>
      <c r="F89" s="133">
        <f aca="true" t="shared" si="36" ref="F89:L89">F90+F91</f>
        <v>0</v>
      </c>
      <c r="G89" s="133">
        <f t="shared" si="36"/>
        <v>0</v>
      </c>
      <c r="H89" s="133">
        <f t="shared" si="36"/>
        <v>0</v>
      </c>
      <c r="I89" s="133">
        <f t="shared" si="36"/>
        <v>0</v>
      </c>
      <c r="J89" s="133">
        <f t="shared" si="36"/>
        <v>3000</v>
      </c>
      <c r="K89" s="133">
        <f t="shared" si="36"/>
        <v>1699</v>
      </c>
      <c r="L89" s="133">
        <f t="shared" si="36"/>
        <v>0</v>
      </c>
    </row>
    <row r="90" spans="1:12" s="141" customFormat="1" ht="12.75">
      <c r="A90" s="138"/>
      <c r="B90" s="108">
        <v>4221</v>
      </c>
      <c r="C90" s="102"/>
      <c r="D90" s="130">
        <f t="shared" si="29"/>
        <v>1699</v>
      </c>
      <c r="E90" s="139"/>
      <c r="F90" s="139"/>
      <c r="G90" s="139"/>
      <c r="H90" s="139"/>
      <c r="I90" s="139"/>
      <c r="J90" s="139"/>
      <c r="K90" s="139">
        <v>1699</v>
      </c>
      <c r="L90" s="139"/>
    </row>
    <row r="91" spans="1:12" s="141" customFormat="1" ht="12.75">
      <c r="A91" s="138"/>
      <c r="B91" s="108">
        <v>4224</v>
      </c>
      <c r="C91" s="102"/>
      <c r="D91" s="130">
        <f t="shared" si="29"/>
        <v>3000</v>
      </c>
      <c r="E91" s="139"/>
      <c r="F91" s="139"/>
      <c r="G91" s="139"/>
      <c r="H91" s="139"/>
      <c r="I91" s="139"/>
      <c r="J91" s="139">
        <v>3000</v>
      </c>
      <c r="K91" s="139"/>
      <c r="L91" s="139"/>
    </row>
    <row r="92" spans="1:12" s="141" customFormat="1" ht="38.25" customHeight="1">
      <c r="A92" s="138"/>
      <c r="B92" s="105" t="s">
        <v>166</v>
      </c>
      <c r="C92" s="158" t="s">
        <v>176</v>
      </c>
      <c r="D92" s="156">
        <f>SUM(D93,D101)</f>
        <v>770000</v>
      </c>
      <c r="E92" s="156">
        <f aca="true" t="shared" si="37" ref="E92:L92">SUM(E93,E101)</f>
        <v>770000</v>
      </c>
      <c r="F92" s="156">
        <f t="shared" si="37"/>
        <v>0</v>
      </c>
      <c r="G92" s="156">
        <f t="shared" si="37"/>
        <v>0</v>
      </c>
      <c r="H92" s="156">
        <f t="shared" si="37"/>
        <v>0</v>
      </c>
      <c r="I92" s="156">
        <f t="shared" si="37"/>
        <v>0</v>
      </c>
      <c r="J92" s="156">
        <f t="shared" si="37"/>
        <v>0</v>
      </c>
      <c r="K92" s="156">
        <f t="shared" si="37"/>
        <v>0</v>
      </c>
      <c r="L92" s="156">
        <f t="shared" si="37"/>
        <v>0</v>
      </c>
    </row>
    <row r="93" spans="1:12" s="141" customFormat="1" ht="39">
      <c r="A93" s="153" t="s">
        <v>48</v>
      </c>
      <c r="B93" s="154" t="s">
        <v>174</v>
      </c>
      <c r="C93" s="155" t="s">
        <v>175</v>
      </c>
      <c r="D93" s="156">
        <f aca="true" t="shared" si="38" ref="D93:D100">SUM(E93:L93)</f>
        <v>690000</v>
      </c>
      <c r="E93" s="156">
        <f aca="true" t="shared" si="39" ref="E93:L96">SUM(E94)</f>
        <v>690000</v>
      </c>
      <c r="F93" s="156">
        <f t="shared" si="39"/>
        <v>0</v>
      </c>
      <c r="G93" s="156">
        <f t="shared" si="39"/>
        <v>0</v>
      </c>
      <c r="H93" s="156">
        <f t="shared" si="39"/>
        <v>0</v>
      </c>
      <c r="I93" s="156">
        <f t="shared" si="39"/>
        <v>0</v>
      </c>
      <c r="J93" s="156">
        <f t="shared" si="39"/>
        <v>0</v>
      </c>
      <c r="K93" s="156">
        <f t="shared" si="39"/>
        <v>0</v>
      </c>
      <c r="L93" s="156">
        <f t="shared" si="39"/>
        <v>0</v>
      </c>
    </row>
    <row r="94" spans="1:12" s="141" customFormat="1" ht="26.25">
      <c r="A94" s="153"/>
      <c r="B94" s="105">
        <v>4</v>
      </c>
      <c r="C94" s="106" t="s">
        <v>30</v>
      </c>
      <c r="D94" s="156">
        <f t="shared" si="38"/>
        <v>690000</v>
      </c>
      <c r="E94" s="156">
        <f>SUM(E95,E98)</f>
        <v>690000</v>
      </c>
      <c r="F94" s="156">
        <f aca="true" t="shared" si="40" ref="F94:L94">SUM(F95,F98)</f>
        <v>0</v>
      </c>
      <c r="G94" s="156">
        <f t="shared" si="40"/>
        <v>0</v>
      </c>
      <c r="H94" s="156">
        <f t="shared" si="40"/>
        <v>0</v>
      </c>
      <c r="I94" s="156">
        <f t="shared" si="40"/>
        <v>0</v>
      </c>
      <c r="J94" s="156">
        <f t="shared" si="40"/>
        <v>0</v>
      </c>
      <c r="K94" s="156">
        <f t="shared" si="40"/>
        <v>0</v>
      </c>
      <c r="L94" s="156">
        <f t="shared" si="40"/>
        <v>0</v>
      </c>
    </row>
    <row r="95" spans="1:12" s="141" customFormat="1" ht="26.25">
      <c r="A95" s="153"/>
      <c r="B95" s="105">
        <v>42</v>
      </c>
      <c r="C95" s="107" t="s">
        <v>64</v>
      </c>
      <c r="D95" s="156">
        <f t="shared" si="38"/>
        <v>190000</v>
      </c>
      <c r="E95" s="156">
        <f t="shared" si="39"/>
        <v>190000</v>
      </c>
      <c r="F95" s="156">
        <f t="shared" si="39"/>
        <v>0</v>
      </c>
      <c r="G95" s="156">
        <f t="shared" si="39"/>
        <v>0</v>
      </c>
      <c r="H95" s="156">
        <f t="shared" si="39"/>
        <v>0</v>
      </c>
      <c r="I95" s="156">
        <f t="shared" si="39"/>
        <v>0</v>
      </c>
      <c r="J95" s="156">
        <f t="shared" si="39"/>
        <v>0</v>
      </c>
      <c r="K95" s="156">
        <f t="shared" si="39"/>
        <v>0</v>
      </c>
      <c r="L95" s="156">
        <f t="shared" si="39"/>
        <v>0</v>
      </c>
    </row>
    <row r="96" spans="1:12" s="141" customFormat="1" ht="18" customHeight="1">
      <c r="A96" s="153"/>
      <c r="B96" s="105">
        <v>426</v>
      </c>
      <c r="C96" s="107" t="s">
        <v>172</v>
      </c>
      <c r="D96" s="156">
        <f t="shared" si="38"/>
        <v>190000</v>
      </c>
      <c r="E96" s="156">
        <f t="shared" si="39"/>
        <v>190000</v>
      </c>
      <c r="F96" s="156">
        <f t="shared" si="39"/>
        <v>0</v>
      </c>
      <c r="G96" s="156">
        <f t="shared" si="39"/>
        <v>0</v>
      </c>
      <c r="H96" s="156">
        <f t="shared" si="39"/>
        <v>0</v>
      </c>
      <c r="I96" s="156">
        <f t="shared" si="39"/>
        <v>0</v>
      </c>
      <c r="J96" s="156">
        <f t="shared" si="39"/>
        <v>0</v>
      </c>
      <c r="K96" s="156">
        <f t="shared" si="39"/>
        <v>0</v>
      </c>
      <c r="L96" s="156">
        <f t="shared" si="39"/>
        <v>0</v>
      </c>
    </row>
    <row r="97" spans="1:12" s="141" customFormat="1" ht="26.25">
      <c r="A97" s="153"/>
      <c r="B97" s="108">
        <v>4264</v>
      </c>
      <c r="C97" s="102" t="s">
        <v>173</v>
      </c>
      <c r="D97" s="156">
        <f t="shared" si="38"/>
        <v>190000</v>
      </c>
      <c r="E97" s="157">
        <v>190000</v>
      </c>
      <c r="F97" s="157"/>
      <c r="G97" s="157"/>
      <c r="H97" s="157"/>
      <c r="I97" s="157"/>
      <c r="J97" s="157"/>
      <c r="K97" s="157"/>
      <c r="L97" s="157"/>
    </row>
    <row r="98" spans="1:12" s="141" customFormat="1" ht="26.25">
      <c r="A98" s="138"/>
      <c r="B98" s="105" t="s">
        <v>147</v>
      </c>
      <c r="C98" s="106" t="s">
        <v>74</v>
      </c>
      <c r="D98" s="130">
        <f t="shared" si="38"/>
        <v>500000</v>
      </c>
      <c r="E98" s="130">
        <f>E99</f>
        <v>500000</v>
      </c>
      <c r="F98" s="130">
        <f aca="true" t="shared" si="41" ref="F98:L99">F99</f>
        <v>0</v>
      </c>
      <c r="G98" s="130">
        <f t="shared" si="41"/>
        <v>0</v>
      </c>
      <c r="H98" s="130">
        <f t="shared" si="41"/>
        <v>0</v>
      </c>
      <c r="I98" s="130">
        <f t="shared" si="41"/>
        <v>0</v>
      </c>
      <c r="J98" s="130">
        <f t="shared" si="41"/>
        <v>0</v>
      </c>
      <c r="K98" s="130">
        <f t="shared" si="41"/>
        <v>0</v>
      </c>
      <c r="L98" s="130">
        <f t="shared" si="41"/>
        <v>0</v>
      </c>
    </row>
    <row r="99" spans="1:12" s="141" customFormat="1" ht="26.25">
      <c r="A99" s="138"/>
      <c r="B99" s="105" t="s">
        <v>148</v>
      </c>
      <c r="C99" s="109" t="s">
        <v>75</v>
      </c>
      <c r="D99" s="130">
        <f t="shared" si="38"/>
        <v>500000</v>
      </c>
      <c r="E99" s="130">
        <f>E100</f>
        <v>500000</v>
      </c>
      <c r="F99" s="130">
        <f t="shared" si="41"/>
        <v>0</v>
      </c>
      <c r="G99" s="130">
        <f t="shared" si="41"/>
        <v>0</v>
      </c>
      <c r="H99" s="130">
        <f t="shared" si="41"/>
        <v>0</v>
      </c>
      <c r="I99" s="130">
        <f t="shared" si="41"/>
        <v>0</v>
      </c>
      <c r="J99" s="130">
        <f t="shared" si="41"/>
        <v>0</v>
      </c>
      <c r="K99" s="130">
        <f t="shared" si="41"/>
        <v>0</v>
      </c>
      <c r="L99" s="130">
        <f t="shared" si="41"/>
        <v>0</v>
      </c>
    </row>
    <row r="100" spans="1:12" s="141" customFormat="1" ht="26.25">
      <c r="A100" s="131"/>
      <c r="B100" s="108" t="s">
        <v>149</v>
      </c>
      <c r="C100" s="102" t="s">
        <v>75</v>
      </c>
      <c r="D100" s="130">
        <f t="shared" si="38"/>
        <v>500000</v>
      </c>
      <c r="E100" s="139">
        <v>500000</v>
      </c>
      <c r="F100" s="139"/>
      <c r="G100" s="139"/>
      <c r="H100" s="139"/>
      <c r="I100" s="139"/>
      <c r="J100" s="139"/>
      <c r="K100" s="139"/>
      <c r="L100" s="139"/>
    </row>
    <row r="101" spans="1:12" s="120" customFormat="1" ht="39">
      <c r="A101" s="135" t="s">
        <v>51</v>
      </c>
      <c r="B101" s="136" t="s">
        <v>179</v>
      </c>
      <c r="C101" s="137" t="s">
        <v>180</v>
      </c>
      <c r="D101" s="130">
        <f>SUM(E101:L101)</f>
        <v>80000</v>
      </c>
      <c r="E101" s="130">
        <f>SUM(E102)</f>
        <v>80000</v>
      </c>
      <c r="F101" s="130">
        <f aca="true" t="shared" si="42" ref="F101:L104">SUM(F102)</f>
        <v>0</v>
      </c>
      <c r="G101" s="130">
        <f t="shared" si="42"/>
        <v>0</v>
      </c>
      <c r="H101" s="130">
        <f t="shared" si="42"/>
        <v>0</v>
      </c>
      <c r="I101" s="130">
        <f t="shared" si="42"/>
        <v>0</v>
      </c>
      <c r="J101" s="130">
        <f t="shared" si="42"/>
        <v>0</v>
      </c>
      <c r="K101" s="130">
        <f t="shared" si="42"/>
        <v>0</v>
      </c>
      <c r="L101" s="130">
        <f t="shared" si="42"/>
        <v>0</v>
      </c>
    </row>
    <row r="102" spans="1:12" s="120" customFormat="1" ht="12.75">
      <c r="A102" s="138"/>
      <c r="B102" s="105">
        <v>3</v>
      </c>
      <c r="C102" s="106" t="s">
        <v>45</v>
      </c>
      <c r="D102" s="130">
        <f>SUM(E102:L102)</f>
        <v>80000</v>
      </c>
      <c r="E102" s="130">
        <f>SUM(E103)</f>
        <v>80000</v>
      </c>
      <c r="F102" s="130">
        <f t="shared" si="42"/>
        <v>0</v>
      </c>
      <c r="G102" s="130">
        <f t="shared" si="42"/>
        <v>0</v>
      </c>
      <c r="H102" s="130">
        <f t="shared" si="42"/>
        <v>0</v>
      </c>
      <c r="I102" s="130">
        <f t="shared" si="42"/>
        <v>0</v>
      </c>
      <c r="J102" s="130">
        <f t="shared" si="42"/>
        <v>0</v>
      </c>
      <c r="K102" s="130">
        <f t="shared" si="42"/>
        <v>0</v>
      </c>
      <c r="L102" s="130">
        <f t="shared" si="42"/>
        <v>0</v>
      </c>
    </row>
    <row r="103" spans="1:12" s="120" customFormat="1" ht="12.75">
      <c r="A103" s="138"/>
      <c r="B103" s="105" t="s">
        <v>96</v>
      </c>
      <c r="C103" s="107" t="s">
        <v>22</v>
      </c>
      <c r="D103" s="130">
        <f>SUM(E103:L103)</f>
        <v>80000</v>
      </c>
      <c r="E103" s="130">
        <f>SUM(E104)</f>
        <v>80000</v>
      </c>
      <c r="F103" s="130">
        <f t="shared" si="42"/>
        <v>0</v>
      </c>
      <c r="G103" s="130">
        <f t="shared" si="42"/>
        <v>0</v>
      </c>
      <c r="H103" s="130">
        <f t="shared" si="42"/>
        <v>0</v>
      </c>
      <c r="I103" s="130">
        <f t="shared" si="42"/>
        <v>0</v>
      </c>
      <c r="J103" s="130">
        <f t="shared" si="42"/>
        <v>0</v>
      </c>
      <c r="K103" s="130">
        <f t="shared" si="42"/>
        <v>0</v>
      </c>
      <c r="L103" s="130">
        <f t="shared" si="42"/>
        <v>0</v>
      </c>
    </row>
    <row r="104" spans="1:12" s="120" customFormat="1" ht="12.75">
      <c r="A104" s="138"/>
      <c r="B104" s="105" t="s">
        <v>97</v>
      </c>
      <c r="C104" s="107" t="s">
        <v>23</v>
      </c>
      <c r="D104" s="130">
        <f>SUM(E104:L104)</f>
        <v>80000</v>
      </c>
      <c r="E104" s="130">
        <f>SUM(E105)</f>
        <v>80000</v>
      </c>
      <c r="F104" s="130">
        <f t="shared" si="42"/>
        <v>0</v>
      </c>
      <c r="G104" s="130">
        <f t="shared" si="42"/>
        <v>0</v>
      </c>
      <c r="H104" s="130">
        <f t="shared" si="42"/>
        <v>0</v>
      </c>
      <c r="I104" s="130">
        <f t="shared" si="42"/>
        <v>0</v>
      </c>
      <c r="J104" s="130">
        <f t="shared" si="42"/>
        <v>0</v>
      </c>
      <c r="K104" s="130">
        <f t="shared" si="42"/>
        <v>0</v>
      </c>
      <c r="L104" s="130">
        <f t="shared" si="42"/>
        <v>0</v>
      </c>
    </row>
    <row r="105" spans="1:12" s="120" customFormat="1" ht="12.75">
      <c r="A105" s="138"/>
      <c r="B105" s="108" t="s">
        <v>98</v>
      </c>
      <c r="C105" s="102" t="s">
        <v>55</v>
      </c>
      <c r="D105" s="130">
        <f>SUM(E105:L105)</f>
        <v>80000</v>
      </c>
      <c r="E105" s="139">
        <v>80000</v>
      </c>
      <c r="F105" s="139"/>
      <c r="G105" s="139"/>
      <c r="H105" s="139"/>
      <c r="I105" s="139"/>
      <c r="J105" s="139"/>
      <c r="K105" s="139"/>
      <c r="L105" s="139"/>
    </row>
    <row r="106" spans="1:12" s="120" customFormat="1" ht="39">
      <c r="A106" s="135"/>
      <c r="B106" s="136" t="s">
        <v>166</v>
      </c>
      <c r="C106" s="137" t="s">
        <v>50</v>
      </c>
      <c r="D106" s="130">
        <f t="shared" si="29"/>
        <v>448000</v>
      </c>
      <c r="E106" s="130">
        <f>SUM(E107)</f>
        <v>0</v>
      </c>
      <c r="F106" s="130">
        <f aca="true" t="shared" si="43" ref="F106:L106">SUM(F107)</f>
        <v>0</v>
      </c>
      <c r="G106" s="130">
        <f t="shared" si="43"/>
        <v>0</v>
      </c>
      <c r="H106" s="130">
        <f t="shared" si="43"/>
        <v>0</v>
      </c>
      <c r="I106" s="130">
        <f t="shared" si="43"/>
        <v>448000</v>
      </c>
      <c r="J106" s="130">
        <f t="shared" si="43"/>
        <v>0</v>
      </c>
      <c r="K106" s="130">
        <f t="shared" si="43"/>
        <v>0</v>
      </c>
      <c r="L106" s="130">
        <f t="shared" si="43"/>
        <v>0</v>
      </c>
    </row>
    <row r="107" spans="1:12" s="120" customFormat="1" ht="35.25" customHeight="1">
      <c r="A107" s="135" t="s">
        <v>51</v>
      </c>
      <c r="B107" s="136" t="s">
        <v>167</v>
      </c>
      <c r="C107" s="137" t="s">
        <v>52</v>
      </c>
      <c r="D107" s="130">
        <f t="shared" si="29"/>
        <v>448000</v>
      </c>
      <c r="E107" s="130">
        <f>SUM(E108,)</f>
        <v>0</v>
      </c>
      <c r="F107" s="130">
        <f aca="true" t="shared" si="44" ref="F107:L107">SUM(F108,)</f>
        <v>0</v>
      </c>
      <c r="G107" s="130">
        <f t="shared" si="44"/>
        <v>0</v>
      </c>
      <c r="H107" s="130">
        <f t="shared" si="44"/>
        <v>0</v>
      </c>
      <c r="I107" s="130">
        <f t="shared" si="44"/>
        <v>448000</v>
      </c>
      <c r="J107" s="130">
        <f t="shared" si="44"/>
        <v>0</v>
      </c>
      <c r="K107" s="130">
        <f t="shared" si="44"/>
        <v>0</v>
      </c>
      <c r="L107" s="130">
        <f t="shared" si="44"/>
        <v>0</v>
      </c>
    </row>
    <row r="108" spans="1:12" s="140" customFormat="1" ht="18" customHeight="1">
      <c r="A108" s="138"/>
      <c r="B108" s="105">
        <v>3</v>
      </c>
      <c r="C108" s="106" t="s">
        <v>45</v>
      </c>
      <c r="D108" s="130">
        <f t="shared" si="29"/>
        <v>448000</v>
      </c>
      <c r="E108" s="130">
        <f>SUM(E109,E116)</f>
        <v>0</v>
      </c>
      <c r="F108" s="130">
        <f aca="true" t="shared" si="45" ref="F108:L108">SUM(F109,F116)</f>
        <v>0</v>
      </c>
      <c r="G108" s="130">
        <f t="shared" si="45"/>
        <v>0</v>
      </c>
      <c r="H108" s="130">
        <f t="shared" si="45"/>
        <v>0</v>
      </c>
      <c r="I108" s="130">
        <f t="shared" si="45"/>
        <v>448000</v>
      </c>
      <c r="J108" s="130">
        <f t="shared" si="45"/>
        <v>0</v>
      </c>
      <c r="K108" s="130">
        <f t="shared" si="45"/>
        <v>0</v>
      </c>
      <c r="L108" s="130">
        <f t="shared" si="45"/>
        <v>0</v>
      </c>
    </row>
    <row r="109" spans="1:12" s="140" customFormat="1" ht="17.25" customHeight="1">
      <c r="A109" s="138"/>
      <c r="B109" s="105" t="s">
        <v>96</v>
      </c>
      <c r="C109" s="107" t="s">
        <v>22</v>
      </c>
      <c r="D109" s="130">
        <f t="shared" si="29"/>
        <v>443000</v>
      </c>
      <c r="E109" s="130">
        <f aca="true" t="shared" si="46" ref="E109:L109">SUM(E110,E112,E114)</f>
        <v>0</v>
      </c>
      <c r="F109" s="130">
        <f t="shared" si="46"/>
        <v>0</v>
      </c>
      <c r="G109" s="130">
        <f t="shared" si="46"/>
        <v>0</v>
      </c>
      <c r="H109" s="130">
        <f t="shared" si="46"/>
        <v>0</v>
      </c>
      <c r="I109" s="130">
        <f t="shared" si="46"/>
        <v>443000</v>
      </c>
      <c r="J109" s="130">
        <f t="shared" si="46"/>
        <v>0</v>
      </c>
      <c r="K109" s="130">
        <f t="shared" si="46"/>
        <v>0</v>
      </c>
      <c r="L109" s="130">
        <f t="shared" si="46"/>
        <v>0</v>
      </c>
    </row>
    <row r="110" spans="1:12" s="140" customFormat="1" ht="18" customHeight="1">
      <c r="A110" s="138"/>
      <c r="B110" s="105" t="s">
        <v>97</v>
      </c>
      <c r="C110" s="107" t="s">
        <v>23</v>
      </c>
      <c r="D110" s="130">
        <f t="shared" si="29"/>
        <v>359000</v>
      </c>
      <c r="E110" s="130">
        <f aca="true" t="shared" si="47" ref="E110:L110">SUM(E111:E111)</f>
        <v>0</v>
      </c>
      <c r="F110" s="130">
        <f t="shared" si="47"/>
        <v>0</v>
      </c>
      <c r="G110" s="130">
        <f t="shared" si="47"/>
        <v>0</v>
      </c>
      <c r="H110" s="130">
        <f t="shared" si="47"/>
        <v>0</v>
      </c>
      <c r="I110" s="130">
        <f t="shared" si="47"/>
        <v>359000</v>
      </c>
      <c r="J110" s="130">
        <f t="shared" si="47"/>
        <v>0</v>
      </c>
      <c r="K110" s="130">
        <f t="shared" si="47"/>
        <v>0</v>
      </c>
      <c r="L110" s="130">
        <f t="shared" si="47"/>
        <v>0</v>
      </c>
    </row>
    <row r="111" spans="1:12" s="141" customFormat="1" ht="16.5" customHeight="1">
      <c r="A111" s="138"/>
      <c r="B111" s="108" t="s">
        <v>98</v>
      </c>
      <c r="C111" s="102" t="s">
        <v>55</v>
      </c>
      <c r="D111" s="130">
        <f t="shared" si="29"/>
        <v>359000</v>
      </c>
      <c r="E111" s="139"/>
      <c r="F111" s="139"/>
      <c r="G111" s="139"/>
      <c r="H111" s="139"/>
      <c r="I111" s="139">
        <v>359000</v>
      </c>
      <c r="J111" s="139"/>
      <c r="K111" s="139"/>
      <c r="L111" s="139"/>
    </row>
    <row r="112" spans="1:12" s="140" customFormat="1" ht="16.5" customHeight="1">
      <c r="A112" s="138"/>
      <c r="B112" s="105" t="s">
        <v>101</v>
      </c>
      <c r="C112" s="107" t="s">
        <v>24</v>
      </c>
      <c r="D112" s="130">
        <f t="shared" si="29"/>
        <v>24000</v>
      </c>
      <c r="E112" s="130">
        <f aca="true" t="shared" si="48" ref="E112:L112">SUM(E113)</f>
        <v>0</v>
      </c>
      <c r="F112" s="130">
        <f t="shared" si="48"/>
        <v>0</v>
      </c>
      <c r="G112" s="130">
        <f t="shared" si="48"/>
        <v>0</v>
      </c>
      <c r="H112" s="130">
        <f t="shared" si="48"/>
        <v>0</v>
      </c>
      <c r="I112" s="130">
        <f t="shared" si="48"/>
        <v>24000</v>
      </c>
      <c r="J112" s="130">
        <f t="shared" si="48"/>
        <v>0</v>
      </c>
      <c r="K112" s="130">
        <f t="shared" si="48"/>
        <v>0</v>
      </c>
      <c r="L112" s="130">
        <f t="shared" si="48"/>
        <v>0</v>
      </c>
    </row>
    <row r="113" spans="1:12" s="141" customFormat="1" ht="16.5" customHeight="1">
      <c r="A113" s="138"/>
      <c r="B113" s="108" t="s">
        <v>102</v>
      </c>
      <c r="C113" s="102" t="s">
        <v>24</v>
      </c>
      <c r="D113" s="130">
        <f t="shared" si="29"/>
        <v>24000</v>
      </c>
      <c r="E113" s="139"/>
      <c r="F113" s="139"/>
      <c r="G113" s="139"/>
      <c r="H113" s="139"/>
      <c r="I113" s="139">
        <v>24000</v>
      </c>
      <c r="J113" s="139"/>
      <c r="K113" s="139"/>
      <c r="L113" s="139"/>
    </row>
    <row r="114" spans="1:12" s="140" customFormat="1" ht="17.25" customHeight="1">
      <c r="A114" s="138"/>
      <c r="B114" s="105" t="s">
        <v>103</v>
      </c>
      <c r="C114" s="107" t="s">
        <v>25</v>
      </c>
      <c r="D114" s="130">
        <f t="shared" si="29"/>
        <v>60000</v>
      </c>
      <c r="E114" s="130">
        <f aca="true" t="shared" si="49" ref="E114:L114">SUM(E115)</f>
        <v>0</v>
      </c>
      <c r="F114" s="130">
        <f t="shared" si="49"/>
        <v>0</v>
      </c>
      <c r="G114" s="130">
        <f t="shared" si="49"/>
        <v>0</v>
      </c>
      <c r="H114" s="130">
        <f t="shared" si="49"/>
        <v>0</v>
      </c>
      <c r="I114" s="130">
        <f t="shared" si="49"/>
        <v>60000</v>
      </c>
      <c r="J114" s="130">
        <f t="shared" si="49"/>
        <v>0</v>
      </c>
      <c r="K114" s="130">
        <f t="shared" si="49"/>
        <v>0</v>
      </c>
      <c r="L114" s="130">
        <f t="shared" si="49"/>
        <v>0</v>
      </c>
    </row>
    <row r="115" spans="1:12" s="141" customFormat="1" ht="26.25">
      <c r="A115" s="138"/>
      <c r="B115" s="108" t="s">
        <v>104</v>
      </c>
      <c r="C115" s="102" t="s">
        <v>56</v>
      </c>
      <c r="D115" s="130">
        <f t="shared" si="29"/>
        <v>60000</v>
      </c>
      <c r="E115" s="139"/>
      <c r="F115" s="139"/>
      <c r="G115" s="139"/>
      <c r="H115" s="139"/>
      <c r="I115" s="139">
        <v>60000</v>
      </c>
      <c r="J115" s="139"/>
      <c r="K115" s="139"/>
      <c r="L115" s="139"/>
    </row>
    <row r="116" spans="1:12" s="140" customFormat="1" ht="18" customHeight="1">
      <c r="A116" s="138"/>
      <c r="B116" s="105" t="s">
        <v>105</v>
      </c>
      <c r="C116" s="107" t="s">
        <v>26</v>
      </c>
      <c r="D116" s="130">
        <f t="shared" si="29"/>
        <v>5000</v>
      </c>
      <c r="E116" s="130">
        <f>SUM(E117)</f>
        <v>0</v>
      </c>
      <c r="F116" s="130">
        <f aca="true" t="shared" si="50" ref="F116:L116">SUM(F117)</f>
        <v>0</v>
      </c>
      <c r="G116" s="130">
        <f t="shared" si="50"/>
        <v>0</v>
      </c>
      <c r="H116" s="130">
        <f t="shared" si="50"/>
        <v>0</v>
      </c>
      <c r="I116" s="130">
        <f t="shared" si="50"/>
        <v>5000</v>
      </c>
      <c r="J116" s="130">
        <f t="shared" si="50"/>
        <v>0</v>
      </c>
      <c r="K116" s="130">
        <f t="shared" si="50"/>
        <v>0</v>
      </c>
      <c r="L116" s="130">
        <f t="shared" si="50"/>
        <v>0</v>
      </c>
    </row>
    <row r="117" spans="1:12" s="140" customFormat="1" ht="19.5" customHeight="1">
      <c r="A117" s="138"/>
      <c r="B117" s="105" t="s">
        <v>106</v>
      </c>
      <c r="C117" s="107" t="s">
        <v>27</v>
      </c>
      <c r="D117" s="130">
        <f t="shared" si="29"/>
        <v>5000</v>
      </c>
      <c r="E117" s="130">
        <f>SUM(E118:E119)</f>
        <v>0</v>
      </c>
      <c r="F117" s="130">
        <f aca="true" t="shared" si="51" ref="F117:L117">SUM(F118:F119)</f>
        <v>0</v>
      </c>
      <c r="G117" s="130">
        <f t="shared" si="51"/>
        <v>0</v>
      </c>
      <c r="H117" s="130">
        <f t="shared" si="51"/>
        <v>0</v>
      </c>
      <c r="I117" s="130">
        <f t="shared" si="51"/>
        <v>5000</v>
      </c>
      <c r="J117" s="130">
        <f t="shared" si="51"/>
        <v>0</v>
      </c>
      <c r="K117" s="130">
        <f t="shared" si="51"/>
        <v>0</v>
      </c>
      <c r="L117" s="130">
        <f t="shared" si="51"/>
        <v>0</v>
      </c>
    </row>
    <row r="118" spans="1:12" s="141" customFormat="1" ht="26.25">
      <c r="A118" s="138"/>
      <c r="B118" s="108" t="s">
        <v>108</v>
      </c>
      <c r="C118" s="102" t="s">
        <v>57</v>
      </c>
      <c r="D118" s="130">
        <f t="shared" si="29"/>
        <v>4000</v>
      </c>
      <c r="E118" s="139"/>
      <c r="F118" s="139"/>
      <c r="G118" s="139"/>
      <c r="H118" s="139"/>
      <c r="I118" s="139">
        <v>4000</v>
      </c>
      <c r="J118" s="139"/>
      <c r="K118" s="139"/>
      <c r="L118" s="139"/>
    </row>
    <row r="119" spans="1:12" s="120" customFormat="1" ht="26.25">
      <c r="A119" s="159"/>
      <c r="B119" s="160">
        <v>3214</v>
      </c>
      <c r="C119" s="161" t="s">
        <v>178</v>
      </c>
      <c r="D119" s="130">
        <f t="shared" si="29"/>
        <v>1000</v>
      </c>
      <c r="E119" s="159"/>
      <c r="F119" s="159"/>
      <c r="G119" s="159"/>
      <c r="H119" s="159"/>
      <c r="I119" s="139">
        <v>1000</v>
      </c>
      <c r="J119" s="159"/>
      <c r="K119" s="159"/>
      <c r="L119" s="159"/>
    </row>
    <row r="120" spans="1:12" s="120" customFormat="1" ht="12.75">
      <c r="A120" s="164"/>
      <c r="B120" s="165"/>
      <c r="C120" s="166"/>
      <c r="D120" s="167"/>
      <c r="E120" s="164"/>
      <c r="F120" s="162"/>
      <c r="G120" s="162"/>
      <c r="H120" s="162"/>
      <c r="I120" s="163"/>
      <c r="J120" s="162"/>
      <c r="K120" s="162"/>
      <c r="L120" s="162"/>
    </row>
    <row r="121" spans="1:12" s="120" customFormat="1" ht="12.75">
      <c r="A121" s="164"/>
      <c r="B121" s="165"/>
      <c r="C121" s="166"/>
      <c r="D121" s="167"/>
      <c r="E121" s="164"/>
      <c r="F121" s="162"/>
      <c r="G121" s="162"/>
      <c r="H121" s="162"/>
      <c r="I121" s="163"/>
      <c r="J121" s="162"/>
      <c r="K121" s="162"/>
      <c r="L121" s="162"/>
    </row>
    <row r="122" spans="1:12" s="120" customFormat="1" ht="12.75">
      <c r="A122" s="164"/>
      <c r="B122" s="165"/>
      <c r="C122" s="166"/>
      <c r="D122" s="167"/>
      <c r="E122" s="164"/>
      <c r="F122" s="162"/>
      <c r="G122" s="162"/>
      <c r="H122" s="162"/>
      <c r="I122" s="163"/>
      <c r="J122" s="162"/>
      <c r="K122" s="162"/>
      <c r="L122" s="162"/>
    </row>
    <row r="123" spans="1:12" s="120" customFormat="1" ht="12.75">
      <c r="A123" s="164"/>
      <c r="B123" s="165"/>
      <c r="C123" s="166"/>
      <c r="D123" s="167"/>
      <c r="E123" s="164"/>
      <c r="F123" s="162"/>
      <c r="G123" s="162"/>
      <c r="H123" s="162"/>
      <c r="I123" s="163"/>
      <c r="J123" s="162"/>
      <c r="K123" s="162"/>
      <c r="L123" s="162"/>
    </row>
    <row r="124" spans="1:12" s="120" customFormat="1" ht="12.75">
      <c r="A124" s="164"/>
      <c r="B124" s="165"/>
      <c r="C124" s="166"/>
      <c r="D124" s="167"/>
      <c r="E124" s="164"/>
      <c r="F124" s="162"/>
      <c r="G124" s="162"/>
      <c r="H124" s="162"/>
      <c r="I124" s="163"/>
      <c r="J124" s="162"/>
      <c r="K124" s="162"/>
      <c r="L124" s="162"/>
    </row>
    <row r="125" spans="1:12" s="120" customFormat="1" ht="12.75">
      <c r="A125" s="142"/>
      <c r="B125" s="121"/>
      <c r="D125" s="143"/>
      <c r="E125" s="143"/>
      <c r="F125" s="143"/>
      <c r="G125" s="143"/>
      <c r="H125" s="143"/>
      <c r="I125" s="143"/>
      <c r="J125" s="143"/>
      <c r="K125" s="143"/>
      <c r="L125" s="143"/>
    </row>
    <row r="126" spans="1:11" s="120" customFormat="1" ht="12.75" customHeight="1">
      <c r="A126" s="142"/>
      <c r="B126" s="121"/>
      <c r="C126" s="219" t="s">
        <v>158</v>
      </c>
      <c r="D126" s="219"/>
      <c r="H126" s="219" t="s">
        <v>157</v>
      </c>
      <c r="I126" s="219"/>
      <c r="J126" s="219"/>
      <c r="K126" s="219"/>
    </row>
    <row r="127" spans="2:11" ht="12">
      <c r="B127" s="146"/>
      <c r="C127" s="146"/>
      <c r="D127" s="146"/>
      <c r="H127" s="146"/>
      <c r="I127" s="146"/>
      <c r="J127" s="146"/>
      <c r="K127" s="146"/>
    </row>
    <row r="128" spans="2:11" ht="12">
      <c r="B128" s="146"/>
      <c r="D128" s="146"/>
      <c r="I128" s="146"/>
      <c r="J128" s="146"/>
      <c r="K128" s="146"/>
    </row>
    <row r="129" spans="3:11" ht="12">
      <c r="C129" s="145"/>
      <c r="D129" s="144"/>
      <c r="H129" s="144"/>
      <c r="I129" s="145"/>
      <c r="J129" s="144"/>
      <c r="K129" s="144"/>
    </row>
    <row r="130" spans="3:9" ht="12">
      <c r="C130" s="147"/>
      <c r="I130" s="147"/>
    </row>
    <row r="131" spans="3:11" ht="12" customHeight="1">
      <c r="C131" s="218" t="s">
        <v>159</v>
      </c>
      <c r="D131" s="218"/>
      <c r="H131" s="218" t="s">
        <v>185</v>
      </c>
      <c r="I131" s="218"/>
      <c r="J131" s="218"/>
      <c r="K131" s="218"/>
    </row>
  </sheetData>
  <sheetProtection/>
  <mergeCells count="7">
    <mergeCell ref="B2:C4"/>
    <mergeCell ref="B5:C5"/>
    <mergeCell ref="B6:L6"/>
    <mergeCell ref="H131:K131"/>
    <mergeCell ref="H126:K126"/>
    <mergeCell ref="C126:D126"/>
    <mergeCell ref="C131:D131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PageLayoutView="0" workbookViewId="0" topLeftCell="A44">
      <selection activeCell="H62" sqref="H62:K62"/>
    </sheetView>
  </sheetViews>
  <sheetFormatPr defaultColWidth="9.140625" defaultRowHeight="12.75"/>
  <cols>
    <col min="1" max="1" width="5.28125" style="116" customWidth="1"/>
    <col min="2" max="2" width="9.140625" style="116" customWidth="1"/>
    <col min="3" max="3" width="32.7109375" style="116" customWidth="1"/>
    <col min="4" max="12" width="12.421875" style="116" customWidth="1"/>
    <col min="13" max="16384" width="9.140625" style="116" customWidth="1"/>
  </cols>
  <sheetData>
    <row r="2" spans="2:3" ht="12">
      <c r="B2" s="215" t="s">
        <v>156</v>
      </c>
      <c r="C2" s="215"/>
    </row>
    <row r="3" spans="2:3" ht="12">
      <c r="B3" s="215"/>
      <c r="C3" s="215"/>
    </row>
    <row r="4" spans="2:3" ht="12">
      <c r="B4" s="215"/>
      <c r="C4" s="215"/>
    </row>
    <row r="5" spans="2:3" ht="39" customHeight="1">
      <c r="B5" s="216"/>
      <c r="C5" s="216"/>
    </row>
    <row r="6" spans="1:12" s="120" customFormat="1" ht="17.25">
      <c r="A6" s="118"/>
      <c r="B6" s="217" t="s">
        <v>18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1:12" s="120" customFormat="1" ht="17.2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120" customFormat="1" ht="12.75">
      <c r="A8" s="118"/>
      <c r="B8" s="121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s="117" customFormat="1" ht="72">
      <c r="A9" s="122" t="s">
        <v>76</v>
      </c>
      <c r="B9" s="123" t="s">
        <v>19</v>
      </c>
      <c r="C9" s="123" t="s">
        <v>20</v>
      </c>
      <c r="D9" s="124" t="s">
        <v>170</v>
      </c>
      <c r="E9" s="123" t="s">
        <v>10</v>
      </c>
      <c r="F9" s="123" t="s">
        <v>152</v>
      </c>
      <c r="G9" s="123" t="s">
        <v>11</v>
      </c>
      <c r="H9" s="123" t="s">
        <v>12</v>
      </c>
      <c r="I9" s="123" t="s">
        <v>13</v>
      </c>
      <c r="J9" s="123" t="s">
        <v>21</v>
      </c>
      <c r="K9" s="123" t="s">
        <v>15</v>
      </c>
      <c r="L9" s="123" t="s">
        <v>16</v>
      </c>
    </row>
    <row r="10" spans="1:12" s="126" customFormat="1" ht="12.75">
      <c r="A10" s="125"/>
      <c r="B10" s="125"/>
      <c r="C10" s="125"/>
      <c r="D10" s="125"/>
      <c r="E10" s="125">
        <v>11</v>
      </c>
      <c r="F10" s="125">
        <v>124</v>
      </c>
      <c r="G10" s="125">
        <v>32</v>
      </c>
      <c r="H10" s="125">
        <v>49</v>
      </c>
      <c r="I10" s="125">
        <v>54</v>
      </c>
      <c r="J10" s="125">
        <v>62</v>
      </c>
      <c r="K10" s="125">
        <v>72</v>
      </c>
      <c r="L10" s="125">
        <v>82</v>
      </c>
    </row>
    <row r="11" spans="1:12" s="118" customFormat="1" ht="12.75">
      <c r="A11" s="127"/>
      <c r="B11" s="128"/>
      <c r="C11" s="129" t="s">
        <v>32</v>
      </c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2" s="120" customFormat="1" ht="36.75" customHeight="1">
      <c r="A12" s="131"/>
      <c r="B12" s="128"/>
      <c r="C12" s="132" t="s">
        <v>156</v>
      </c>
      <c r="D12" s="130">
        <f>SUM(E12:L12)</f>
        <v>17594596</v>
      </c>
      <c r="E12" s="170">
        <f aca="true" t="shared" si="0" ref="E12:L12">SUM(E29,E45,E13)</f>
        <v>0</v>
      </c>
      <c r="F12" s="130">
        <f t="shared" si="0"/>
        <v>6654596</v>
      </c>
      <c r="G12" s="130">
        <f t="shared" si="0"/>
        <v>36000</v>
      </c>
      <c r="H12" s="130">
        <f t="shared" si="0"/>
        <v>10904000</v>
      </c>
      <c r="I12" s="130">
        <f t="shared" si="0"/>
        <v>0</v>
      </c>
      <c r="J12" s="171">
        <f t="shared" si="0"/>
        <v>0</v>
      </c>
      <c r="K12" s="171">
        <f t="shared" si="0"/>
        <v>0</v>
      </c>
      <c r="L12" s="171">
        <f t="shared" si="0"/>
        <v>0</v>
      </c>
    </row>
    <row r="13" spans="1:12" s="120" customFormat="1" ht="66">
      <c r="A13" s="135"/>
      <c r="B13" s="136" t="s">
        <v>164</v>
      </c>
      <c r="C13" s="137" t="s">
        <v>47</v>
      </c>
      <c r="D13" s="130">
        <f aca="true" t="shared" si="1" ref="D13:D40">SUM(E13:L13)</f>
        <v>6654596</v>
      </c>
      <c r="E13" s="130">
        <f aca="true" t="shared" si="2" ref="E13:L13">SUM(E14)</f>
        <v>0</v>
      </c>
      <c r="F13" s="130">
        <f t="shared" si="2"/>
        <v>6654596</v>
      </c>
      <c r="G13" s="130">
        <f t="shared" si="2"/>
        <v>0</v>
      </c>
      <c r="H13" s="130">
        <f t="shared" si="2"/>
        <v>0</v>
      </c>
      <c r="I13" s="130">
        <f t="shared" si="2"/>
        <v>0</v>
      </c>
      <c r="J13" s="130">
        <f t="shared" si="2"/>
        <v>0</v>
      </c>
      <c r="K13" s="130">
        <f t="shared" si="2"/>
        <v>0</v>
      </c>
      <c r="L13" s="130">
        <f t="shared" si="2"/>
        <v>0</v>
      </c>
    </row>
    <row r="14" spans="1:12" s="120" customFormat="1" ht="52.5">
      <c r="A14" s="135" t="s">
        <v>48</v>
      </c>
      <c r="B14" s="136" t="s">
        <v>165</v>
      </c>
      <c r="C14" s="137" t="s">
        <v>49</v>
      </c>
      <c r="D14" s="130">
        <f t="shared" si="1"/>
        <v>6654596</v>
      </c>
      <c r="E14" s="130">
        <f aca="true" t="shared" si="3" ref="E14:L14">SUM(E15,E23)</f>
        <v>0</v>
      </c>
      <c r="F14" s="130">
        <f t="shared" si="3"/>
        <v>6654596</v>
      </c>
      <c r="G14" s="130">
        <f t="shared" si="3"/>
        <v>0</v>
      </c>
      <c r="H14" s="130">
        <f t="shared" si="3"/>
        <v>0</v>
      </c>
      <c r="I14" s="130">
        <f t="shared" si="3"/>
        <v>0</v>
      </c>
      <c r="J14" s="130">
        <f t="shared" si="3"/>
        <v>0</v>
      </c>
      <c r="K14" s="130">
        <f t="shared" si="3"/>
        <v>0</v>
      </c>
      <c r="L14" s="130">
        <f t="shared" si="3"/>
        <v>0</v>
      </c>
    </row>
    <row r="15" spans="1:12" s="120" customFormat="1" ht="12.75">
      <c r="A15" s="138"/>
      <c r="B15" s="105">
        <v>3</v>
      </c>
      <c r="C15" s="106" t="s">
        <v>45</v>
      </c>
      <c r="D15" s="130">
        <f t="shared" si="1"/>
        <v>5824570</v>
      </c>
      <c r="E15" s="130">
        <f aca="true" t="shared" si="4" ref="E15:L15">E16+E19</f>
        <v>0</v>
      </c>
      <c r="F15" s="130">
        <f t="shared" si="4"/>
        <v>5824570</v>
      </c>
      <c r="G15" s="130">
        <f t="shared" si="4"/>
        <v>0</v>
      </c>
      <c r="H15" s="130">
        <f t="shared" si="4"/>
        <v>0</v>
      </c>
      <c r="I15" s="130">
        <f t="shared" si="4"/>
        <v>0</v>
      </c>
      <c r="J15" s="130">
        <f t="shared" si="4"/>
        <v>0</v>
      </c>
      <c r="K15" s="130">
        <f t="shared" si="4"/>
        <v>0</v>
      </c>
      <c r="L15" s="130">
        <f t="shared" si="4"/>
        <v>0</v>
      </c>
    </row>
    <row r="16" spans="1:12" s="120" customFormat="1" ht="12.75">
      <c r="A16" s="138"/>
      <c r="B16" s="105" t="s">
        <v>96</v>
      </c>
      <c r="C16" s="107" t="s">
        <v>22</v>
      </c>
      <c r="D16" s="130">
        <f t="shared" si="1"/>
        <v>5086093</v>
      </c>
      <c r="E16" s="130">
        <f aca="true" t="shared" si="5" ref="E16:L16">SUM(E17,E18)</f>
        <v>0</v>
      </c>
      <c r="F16" s="130">
        <v>5086093</v>
      </c>
      <c r="G16" s="130">
        <f t="shared" si="5"/>
        <v>0</v>
      </c>
      <c r="H16" s="130">
        <f t="shared" si="5"/>
        <v>0</v>
      </c>
      <c r="I16" s="130">
        <f t="shared" si="5"/>
        <v>0</v>
      </c>
      <c r="J16" s="130">
        <f t="shared" si="5"/>
        <v>0</v>
      </c>
      <c r="K16" s="130">
        <f t="shared" si="5"/>
        <v>0</v>
      </c>
      <c r="L16" s="130">
        <f t="shared" si="5"/>
        <v>0</v>
      </c>
    </row>
    <row r="17" spans="1:12" s="176" customFormat="1" ht="12.75">
      <c r="A17" s="172"/>
      <c r="B17" s="173" t="s">
        <v>97</v>
      </c>
      <c r="C17" s="107" t="s">
        <v>23</v>
      </c>
      <c r="D17" s="130">
        <f t="shared" si="1"/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</row>
    <row r="18" spans="1:12" s="176" customFormat="1" ht="12.75">
      <c r="A18" s="172"/>
      <c r="B18" s="173" t="s">
        <v>103</v>
      </c>
      <c r="C18" s="107" t="s">
        <v>25</v>
      </c>
      <c r="D18" s="130">
        <f t="shared" si="1"/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</row>
    <row r="19" spans="1:12" s="120" customFormat="1" ht="12.75">
      <c r="A19" s="138"/>
      <c r="B19" s="105" t="s">
        <v>105</v>
      </c>
      <c r="C19" s="107" t="s">
        <v>26</v>
      </c>
      <c r="D19" s="130">
        <f t="shared" si="1"/>
        <v>738477</v>
      </c>
      <c r="E19" s="130">
        <f aca="true" t="shared" si="6" ref="E19:L19">E20+E21+E22</f>
        <v>0</v>
      </c>
      <c r="F19" s="130">
        <v>738477</v>
      </c>
      <c r="G19" s="130">
        <f t="shared" si="6"/>
        <v>0</v>
      </c>
      <c r="H19" s="130">
        <f t="shared" si="6"/>
        <v>0</v>
      </c>
      <c r="I19" s="130">
        <f t="shared" si="6"/>
        <v>0</v>
      </c>
      <c r="J19" s="130">
        <f t="shared" si="6"/>
        <v>0</v>
      </c>
      <c r="K19" s="130">
        <f t="shared" si="6"/>
        <v>0</v>
      </c>
      <c r="L19" s="130">
        <f t="shared" si="6"/>
        <v>0</v>
      </c>
    </row>
    <row r="20" spans="1:12" s="176" customFormat="1" ht="12.75">
      <c r="A20" s="172"/>
      <c r="B20" s="173" t="s">
        <v>110</v>
      </c>
      <c r="C20" s="107" t="s">
        <v>28</v>
      </c>
      <c r="D20" s="130">
        <f t="shared" si="1"/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</row>
    <row r="21" spans="1:12" s="176" customFormat="1" ht="12.75">
      <c r="A21" s="172"/>
      <c r="B21" s="173" t="s">
        <v>117</v>
      </c>
      <c r="C21" s="107" t="s">
        <v>29</v>
      </c>
      <c r="D21" s="130">
        <f t="shared" si="1"/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</row>
    <row r="22" spans="1:12" s="176" customFormat="1" ht="26.25">
      <c r="A22" s="172"/>
      <c r="B22" s="173">
        <v>329</v>
      </c>
      <c r="C22" s="107" t="s">
        <v>54</v>
      </c>
      <c r="D22" s="130">
        <f t="shared" si="1"/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</row>
    <row r="23" spans="1:12" s="120" customFormat="1" ht="26.25">
      <c r="A23" s="138"/>
      <c r="B23" s="105">
        <v>4</v>
      </c>
      <c r="C23" s="107" t="s">
        <v>30</v>
      </c>
      <c r="D23" s="130">
        <f t="shared" si="1"/>
        <v>830026</v>
      </c>
      <c r="E23" s="130">
        <f aca="true" t="shared" si="7" ref="E23:L23">E24+E27</f>
        <v>0</v>
      </c>
      <c r="F23" s="130">
        <f t="shared" si="7"/>
        <v>830026</v>
      </c>
      <c r="G23" s="130">
        <f t="shared" si="7"/>
        <v>0</v>
      </c>
      <c r="H23" s="130">
        <f t="shared" si="7"/>
        <v>0</v>
      </c>
      <c r="I23" s="130">
        <f t="shared" si="7"/>
        <v>0</v>
      </c>
      <c r="J23" s="130">
        <f t="shared" si="7"/>
        <v>0</v>
      </c>
      <c r="K23" s="130">
        <f t="shared" si="7"/>
        <v>0</v>
      </c>
      <c r="L23" s="130">
        <f t="shared" si="7"/>
        <v>0</v>
      </c>
    </row>
    <row r="24" spans="1:12" s="120" customFormat="1" ht="26.25">
      <c r="A24" s="138"/>
      <c r="B24" s="105" t="s">
        <v>136</v>
      </c>
      <c r="C24" s="107" t="s">
        <v>64</v>
      </c>
      <c r="D24" s="130">
        <f t="shared" si="1"/>
        <v>610026</v>
      </c>
      <c r="E24" s="130">
        <f aca="true" t="shared" si="8" ref="E24:L24">E25+E26</f>
        <v>0</v>
      </c>
      <c r="F24" s="130">
        <v>610026</v>
      </c>
      <c r="G24" s="130">
        <f t="shared" si="8"/>
        <v>0</v>
      </c>
      <c r="H24" s="130">
        <f t="shared" si="8"/>
        <v>0</v>
      </c>
      <c r="I24" s="130">
        <f t="shared" si="8"/>
        <v>0</v>
      </c>
      <c r="J24" s="130">
        <f t="shared" si="8"/>
        <v>0</v>
      </c>
      <c r="K24" s="130">
        <f t="shared" si="8"/>
        <v>0</v>
      </c>
      <c r="L24" s="130">
        <f t="shared" si="8"/>
        <v>0</v>
      </c>
    </row>
    <row r="25" spans="1:12" s="176" customFormat="1" ht="12.75">
      <c r="A25" s="172"/>
      <c r="B25" s="173" t="s">
        <v>137</v>
      </c>
      <c r="C25" s="107" t="s">
        <v>138</v>
      </c>
      <c r="D25" s="130">
        <f t="shared" si="1"/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</row>
    <row r="26" spans="1:12" s="176" customFormat="1" ht="12.75">
      <c r="A26" s="172"/>
      <c r="B26" s="173" t="s">
        <v>141</v>
      </c>
      <c r="C26" s="107" t="s">
        <v>65</v>
      </c>
      <c r="D26" s="130">
        <f t="shared" si="1"/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</row>
    <row r="27" spans="1:12" s="120" customFormat="1" ht="26.25">
      <c r="A27" s="138"/>
      <c r="B27" s="105" t="s">
        <v>147</v>
      </c>
      <c r="C27" s="106" t="s">
        <v>74</v>
      </c>
      <c r="D27" s="130">
        <f t="shared" si="1"/>
        <v>220000</v>
      </c>
      <c r="E27" s="130">
        <f>E28</f>
        <v>0</v>
      </c>
      <c r="F27" s="130">
        <v>220000</v>
      </c>
      <c r="G27" s="130">
        <f aca="true" t="shared" si="9" ref="G27:L27">G28</f>
        <v>0</v>
      </c>
      <c r="H27" s="130">
        <f t="shared" si="9"/>
        <v>0</v>
      </c>
      <c r="I27" s="130">
        <f t="shared" si="9"/>
        <v>0</v>
      </c>
      <c r="J27" s="130">
        <f t="shared" si="9"/>
        <v>0</v>
      </c>
      <c r="K27" s="130">
        <f t="shared" si="9"/>
        <v>0</v>
      </c>
      <c r="L27" s="130">
        <f t="shared" si="9"/>
        <v>0</v>
      </c>
    </row>
    <row r="28" spans="1:12" s="176" customFormat="1" ht="26.25">
      <c r="A28" s="172"/>
      <c r="B28" s="173" t="s">
        <v>148</v>
      </c>
      <c r="C28" s="109" t="s">
        <v>75</v>
      </c>
      <c r="D28" s="130">
        <f t="shared" si="1"/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4">
        <v>0</v>
      </c>
    </row>
    <row r="29" spans="1:12" s="118" customFormat="1" ht="39">
      <c r="A29" s="135"/>
      <c r="B29" s="136" t="s">
        <v>153</v>
      </c>
      <c r="C29" s="137" t="s">
        <v>154</v>
      </c>
      <c r="D29" s="130">
        <f t="shared" si="1"/>
        <v>10940000</v>
      </c>
      <c r="E29" s="130">
        <f>E30</f>
        <v>0</v>
      </c>
      <c r="F29" s="130">
        <f aca="true" t="shared" si="10" ref="F29:L29">F30</f>
        <v>0</v>
      </c>
      <c r="G29" s="130">
        <f t="shared" si="10"/>
        <v>36000</v>
      </c>
      <c r="H29" s="130">
        <f t="shared" si="10"/>
        <v>10904000</v>
      </c>
      <c r="I29" s="130">
        <f t="shared" si="10"/>
        <v>0</v>
      </c>
      <c r="J29" s="130">
        <f t="shared" si="10"/>
        <v>0</v>
      </c>
      <c r="K29" s="130">
        <f t="shared" si="10"/>
        <v>0</v>
      </c>
      <c r="L29" s="130">
        <f t="shared" si="10"/>
        <v>0</v>
      </c>
    </row>
    <row r="30" spans="1:12" s="118" customFormat="1" ht="39">
      <c r="A30" s="135" t="s">
        <v>48</v>
      </c>
      <c r="B30" s="136" t="s">
        <v>155</v>
      </c>
      <c r="C30" s="137" t="s">
        <v>154</v>
      </c>
      <c r="D30" s="130">
        <f t="shared" si="1"/>
        <v>10940000</v>
      </c>
      <c r="E30" s="130">
        <f>SUM(E31)</f>
        <v>0</v>
      </c>
      <c r="F30" s="130">
        <f aca="true" t="shared" si="11" ref="F30:L30">SUM(F31)</f>
        <v>0</v>
      </c>
      <c r="G30" s="130">
        <f t="shared" si="11"/>
        <v>36000</v>
      </c>
      <c r="H30" s="130">
        <f t="shared" si="11"/>
        <v>10904000</v>
      </c>
      <c r="I30" s="130">
        <f t="shared" si="11"/>
        <v>0</v>
      </c>
      <c r="J30" s="130">
        <f t="shared" si="11"/>
        <v>0</v>
      </c>
      <c r="K30" s="130">
        <f t="shared" si="11"/>
        <v>0</v>
      </c>
      <c r="L30" s="130">
        <f t="shared" si="11"/>
        <v>0</v>
      </c>
    </row>
    <row r="31" spans="1:12" s="140" customFormat="1" ht="12.75">
      <c r="A31" s="138"/>
      <c r="B31" s="105">
        <v>3</v>
      </c>
      <c r="C31" s="106" t="s">
        <v>45</v>
      </c>
      <c r="D31" s="130">
        <f t="shared" si="1"/>
        <v>10940000</v>
      </c>
      <c r="E31" s="130">
        <f aca="true" t="shared" si="12" ref="E31:L31">E32+E36+E41+E43</f>
        <v>0</v>
      </c>
      <c r="F31" s="130">
        <f t="shared" si="12"/>
        <v>0</v>
      </c>
      <c r="G31" s="130">
        <f t="shared" si="12"/>
        <v>36000</v>
      </c>
      <c r="H31" s="130">
        <f t="shared" si="12"/>
        <v>10904000</v>
      </c>
      <c r="I31" s="130">
        <f t="shared" si="12"/>
        <v>0</v>
      </c>
      <c r="J31" s="130">
        <f t="shared" si="12"/>
        <v>0</v>
      </c>
      <c r="K31" s="130">
        <f t="shared" si="12"/>
        <v>0</v>
      </c>
      <c r="L31" s="130">
        <f t="shared" si="12"/>
        <v>0</v>
      </c>
    </row>
    <row r="32" spans="1:12" s="140" customFormat="1" ht="12.75">
      <c r="A32" s="138"/>
      <c r="B32" s="105" t="s">
        <v>96</v>
      </c>
      <c r="C32" s="107" t="s">
        <v>22</v>
      </c>
      <c r="D32" s="130">
        <f t="shared" si="1"/>
        <v>4663907</v>
      </c>
      <c r="E32" s="130">
        <f aca="true" t="shared" si="13" ref="E32:L32">E33+E34+E35</f>
        <v>0</v>
      </c>
      <c r="F32" s="130">
        <f t="shared" si="13"/>
        <v>0</v>
      </c>
      <c r="G32" s="130">
        <f t="shared" si="13"/>
        <v>0</v>
      </c>
      <c r="H32" s="130">
        <v>4663907</v>
      </c>
      <c r="I32" s="130">
        <f t="shared" si="13"/>
        <v>0</v>
      </c>
      <c r="J32" s="130">
        <f t="shared" si="13"/>
        <v>0</v>
      </c>
      <c r="K32" s="130">
        <f t="shared" si="13"/>
        <v>0</v>
      </c>
      <c r="L32" s="130">
        <f t="shared" si="13"/>
        <v>0</v>
      </c>
    </row>
    <row r="33" spans="1:12" s="175" customFormat="1" ht="12.75">
      <c r="A33" s="172"/>
      <c r="B33" s="173" t="s">
        <v>97</v>
      </c>
      <c r="C33" s="107" t="s">
        <v>23</v>
      </c>
      <c r="D33" s="130">
        <f t="shared" si="1"/>
        <v>0</v>
      </c>
      <c r="E33" s="174">
        <v>0</v>
      </c>
      <c r="F33" s="174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</row>
    <row r="34" spans="1:12" s="175" customFormat="1" ht="12.75">
      <c r="A34" s="172"/>
      <c r="B34" s="173" t="s">
        <v>101</v>
      </c>
      <c r="C34" s="107" t="s">
        <v>24</v>
      </c>
      <c r="D34" s="130">
        <f t="shared" si="1"/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</row>
    <row r="35" spans="1:12" s="175" customFormat="1" ht="12.75">
      <c r="A35" s="172"/>
      <c r="B35" s="173" t="s">
        <v>103</v>
      </c>
      <c r="C35" s="107" t="s">
        <v>25</v>
      </c>
      <c r="D35" s="130">
        <f t="shared" si="1"/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</row>
    <row r="36" spans="1:12" s="140" customFormat="1" ht="12.75">
      <c r="A36" s="138"/>
      <c r="B36" s="105" t="s">
        <v>105</v>
      </c>
      <c r="C36" s="107" t="s">
        <v>26</v>
      </c>
      <c r="D36" s="130">
        <f t="shared" si="1"/>
        <v>6224093</v>
      </c>
      <c r="E36" s="130">
        <f aca="true" t="shared" si="14" ref="E36:L36">E37+E38+E39+E40</f>
        <v>0</v>
      </c>
      <c r="F36" s="130">
        <f t="shared" si="14"/>
        <v>0</v>
      </c>
      <c r="G36" s="130">
        <v>36000</v>
      </c>
      <c r="H36" s="130">
        <v>6188093</v>
      </c>
      <c r="I36" s="130">
        <f t="shared" si="14"/>
        <v>0</v>
      </c>
      <c r="J36" s="130">
        <f t="shared" si="14"/>
        <v>0</v>
      </c>
      <c r="K36" s="130">
        <f t="shared" si="14"/>
        <v>0</v>
      </c>
      <c r="L36" s="130">
        <f t="shared" si="14"/>
        <v>0</v>
      </c>
    </row>
    <row r="37" spans="1:12" s="175" customFormat="1" ht="12.75">
      <c r="A37" s="172"/>
      <c r="B37" s="173" t="s">
        <v>106</v>
      </c>
      <c r="C37" s="107" t="s">
        <v>27</v>
      </c>
      <c r="D37" s="130">
        <f t="shared" si="1"/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</row>
    <row r="38" spans="1:12" s="175" customFormat="1" ht="12.75">
      <c r="A38" s="172"/>
      <c r="B38" s="173" t="s">
        <v>110</v>
      </c>
      <c r="C38" s="107" t="s">
        <v>28</v>
      </c>
      <c r="D38" s="130">
        <f t="shared" si="1"/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</row>
    <row r="39" spans="1:12" s="175" customFormat="1" ht="12.75">
      <c r="A39" s="172"/>
      <c r="B39" s="173" t="s">
        <v>117</v>
      </c>
      <c r="C39" s="107" t="s">
        <v>29</v>
      </c>
      <c r="D39" s="130">
        <f t="shared" si="1"/>
        <v>0</v>
      </c>
      <c r="E39" s="174">
        <v>0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4">
        <v>0</v>
      </c>
    </row>
    <row r="40" spans="1:12" s="175" customFormat="1" ht="26.25">
      <c r="A40" s="172"/>
      <c r="B40" s="173" t="s">
        <v>126</v>
      </c>
      <c r="C40" s="107" t="s">
        <v>54</v>
      </c>
      <c r="D40" s="130">
        <f t="shared" si="1"/>
        <v>0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</row>
    <row r="41" spans="1:12" s="140" customFormat="1" ht="12.75">
      <c r="A41" s="138"/>
      <c r="B41" s="105" t="s">
        <v>130</v>
      </c>
      <c r="C41" s="107" t="s">
        <v>90</v>
      </c>
      <c r="D41" s="130">
        <f aca="true" t="shared" si="15" ref="D41:D53">SUM(E41:L41)</f>
        <v>46000</v>
      </c>
      <c r="E41" s="130">
        <f>E42</f>
        <v>0</v>
      </c>
      <c r="F41" s="130">
        <f aca="true" t="shared" si="16" ref="F41:L41">F42</f>
        <v>0</v>
      </c>
      <c r="G41" s="130">
        <f t="shared" si="16"/>
        <v>0</v>
      </c>
      <c r="H41" s="130">
        <v>46000</v>
      </c>
      <c r="I41" s="130">
        <f t="shared" si="16"/>
        <v>0</v>
      </c>
      <c r="J41" s="130">
        <f t="shared" si="16"/>
        <v>0</v>
      </c>
      <c r="K41" s="130">
        <f t="shared" si="16"/>
        <v>0</v>
      </c>
      <c r="L41" s="130">
        <f t="shared" si="16"/>
        <v>0</v>
      </c>
    </row>
    <row r="42" spans="1:12" s="175" customFormat="1" ht="12.75">
      <c r="A42" s="172"/>
      <c r="B42" s="173" t="s">
        <v>131</v>
      </c>
      <c r="C42" s="107" t="s">
        <v>91</v>
      </c>
      <c r="D42" s="130">
        <f t="shared" si="15"/>
        <v>0</v>
      </c>
      <c r="E42" s="174">
        <v>0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</row>
    <row r="43" spans="1:12" s="140" customFormat="1" ht="26.25">
      <c r="A43" s="138"/>
      <c r="B43" s="105" t="s">
        <v>133</v>
      </c>
      <c r="C43" s="107" t="s">
        <v>93</v>
      </c>
      <c r="D43" s="130">
        <f t="shared" si="15"/>
        <v>6000</v>
      </c>
      <c r="E43" s="130">
        <f>SUM(E44)</f>
        <v>0</v>
      </c>
      <c r="F43" s="130">
        <f aca="true" t="shared" si="17" ref="F43:L43">SUM(F44)</f>
        <v>0</v>
      </c>
      <c r="G43" s="130">
        <f t="shared" si="17"/>
        <v>0</v>
      </c>
      <c r="H43" s="130">
        <v>6000</v>
      </c>
      <c r="I43" s="130">
        <f t="shared" si="17"/>
        <v>0</v>
      </c>
      <c r="J43" s="130">
        <f t="shared" si="17"/>
        <v>0</v>
      </c>
      <c r="K43" s="130">
        <f t="shared" si="17"/>
        <v>0</v>
      </c>
      <c r="L43" s="130">
        <f t="shared" si="17"/>
        <v>0</v>
      </c>
    </row>
    <row r="44" spans="1:12" s="175" customFormat="1" ht="26.25">
      <c r="A44" s="172"/>
      <c r="B44" s="173" t="s">
        <v>134</v>
      </c>
      <c r="C44" s="107" t="s">
        <v>94</v>
      </c>
      <c r="D44" s="130">
        <f t="shared" si="15"/>
        <v>0</v>
      </c>
      <c r="E44" s="174">
        <v>0</v>
      </c>
      <c r="F44" s="174">
        <v>0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74">
        <v>0</v>
      </c>
    </row>
    <row r="45" spans="1:12" s="120" customFormat="1" ht="39">
      <c r="A45" s="135"/>
      <c r="B45" s="136" t="s">
        <v>166</v>
      </c>
      <c r="C45" s="137" t="s">
        <v>50</v>
      </c>
      <c r="D45" s="130">
        <f t="shared" si="15"/>
        <v>0</v>
      </c>
      <c r="E45" s="130">
        <f>SUM(E46)</f>
        <v>0</v>
      </c>
      <c r="F45" s="130">
        <f aca="true" t="shared" si="18" ref="F45:L45">SUM(F46)</f>
        <v>0</v>
      </c>
      <c r="G45" s="130">
        <f t="shared" si="18"/>
        <v>0</v>
      </c>
      <c r="H45" s="130">
        <f t="shared" si="18"/>
        <v>0</v>
      </c>
      <c r="I45" s="130">
        <f t="shared" si="18"/>
        <v>0</v>
      </c>
      <c r="J45" s="130">
        <f t="shared" si="18"/>
        <v>0</v>
      </c>
      <c r="K45" s="130">
        <f t="shared" si="18"/>
        <v>0</v>
      </c>
      <c r="L45" s="130">
        <f t="shared" si="18"/>
        <v>0</v>
      </c>
    </row>
    <row r="46" spans="1:12" s="120" customFormat="1" ht="26.25">
      <c r="A46" s="135" t="s">
        <v>51</v>
      </c>
      <c r="B46" s="136" t="s">
        <v>167</v>
      </c>
      <c r="C46" s="137" t="s">
        <v>52</v>
      </c>
      <c r="D46" s="130">
        <f t="shared" si="15"/>
        <v>0</v>
      </c>
      <c r="E46" s="130">
        <f>SUM(E47,)</f>
        <v>0</v>
      </c>
      <c r="F46" s="130">
        <f aca="true" t="shared" si="19" ref="F46:L46">SUM(F47,)</f>
        <v>0</v>
      </c>
      <c r="G46" s="130">
        <f t="shared" si="19"/>
        <v>0</v>
      </c>
      <c r="H46" s="130">
        <f t="shared" si="19"/>
        <v>0</v>
      </c>
      <c r="I46" s="130">
        <f t="shared" si="19"/>
        <v>0</v>
      </c>
      <c r="J46" s="130">
        <f t="shared" si="19"/>
        <v>0</v>
      </c>
      <c r="K46" s="130">
        <f t="shared" si="19"/>
        <v>0</v>
      </c>
      <c r="L46" s="130">
        <f t="shared" si="19"/>
        <v>0</v>
      </c>
    </row>
    <row r="47" spans="1:12" s="140" customFormat="1" ht="12.75">
      <c r="A47" s="138"/>
      <c r="B47" s="105">
        <v>3</v>
      </c>
      <c r="C47" s="106" t="s">
        <v>45</v>
      </c>
      <c r="D47" s="130">
        <f t="shared" si="15"/>
        <v>0</v>
      </c>
      <c r="E47" s="130">
        <f aca="true" t="shared" si="20" ref="E47:L47">SUM(E48,E52)</f>
        <v>0</v>
      </c>
      <c r="F47" s="130">
        <f t="shared" si="20"/>
        <v>0</v>
      </c>
      <c r="G47" s="130">
        <f t="shared" si="20"/>
        <v>0</v>
      </c>
      <c r="H47" s="130">
        <f t="shared" si="20"/>
        <v>0</v>
      </c>
      <c r="I47" s="130">
        <f t="shared" si="20"/>
        <v>0</v>
      </c>
      <c r="J47" s="130">
        <f t="shared" si="20"/>
        <v>0</v>
      </c>
      <c r="K47" s="130">
        <f t="shared" si="20"/>
        <v>0</v>
      </c>
      <c r="L47" s="130">
        <f t="shared" si="20"/>
        <v>0</v>
      </c>
    </row>
    <row r="48" spans="1:12" s="140" customFormat="1" ht="12.75">
      <c r="A48" s="138"/>
      <c r="B48" s="105" t="s">
        <v>96</v>
      </c>
      <c r="C48" s="107" t="s">
        <v>22</v>
      </c>
      <c r="D48" s="130">
        <f t="shared" si="15"/>
        <v>0</v>
      </c>
      <c r="E48" s="130">
        <f>SUM(E49,E50,E51)</f>
        <v>0</v>
      </c>
      <c r="F48" s="130">
        <f>SUM(F49,F50,F51)</f>
        <v>0</v>
      </c>
      <c r="G48" s="130">
        <f>SUM(G49,G50,G51)</f>
        <v>0</v>
      </c>
      <c r="H48" s="130">
        <f>SUM(H49,H50,H51)</f>
        <v>0</v>
      </c>
      <c r="I48" s="130">
        <v>0</v>
      </c>
      <c r="J48" s="130">
        <f>SUM(J49,J50,J51)</f>
        <v>0</v>
      </c>
      <c r="K48" s="130">
        <f>SUM(K49,K50,K51)</f>
        <v>0</v>
      </c>
      <c r="L48" s="130">
        <f>SUM(L49,L50,L51)</f>
        <v>0</v>
      </c>
    </row>
    <row r="49" spans="1:12" s="175" customFormat="1" ht="12.75">
      <c r="A49" s="172"/>
      <c r="B49" s="173" t="s">
        <v>97</v>
      </c>
      <c r="C49" s="107" t="s">
        <v>23</v>
      </c>
      <c r="D49" s="130">
        <f t="shared" si="15"/>
        <v>0</v>
      </c>
      <c r="E49" s="174">
        <v>0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  <c r="L49" s="174">
        <v>0</v>
      </c>
    </row>
    <row r="50" spans="1:12" s="175" customFormat="1" ht="12.75">
      <c r="A50" s="172"/>
      <c r="B50" s="173" t="s">
        <v>101</v>
      </c>
      <c r="C50" s="107" t="s">
        <v>24</v>
      </c>
      <c r="D50" s="130">
        <f t="shared" si="15"/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</row>
    <row r="51" spans="1:12" s="175" customFormat="1" ht="12.75">
      <c r="A51" s="172"/>
      <c r="B51" s="173" t="s">
        <v>103</v>
      </c>
      <c r="C51" s="107" t="s">
        <v>25</v>
      </c>
      <c r="D51" s="130">
        <f t="shared" si="15"/>
        <v>0</v>
      </c>
      <c r="E51" s="174">
        <v>0</v>
      </c>
      <c r="F51" s="174">
        <v>0</v>
      </c>
      <c r="G51" s="174">
        <v>0</v>
      </c>
      <c r="H51" s="174">
        <v>0</v>
      </c>
      <c r="I51" s="174">
        <v>0</v>
      </c>
      <c r="J51" s="174">
        <v>0</v>
      </c>
      <c r="K51" s="174">
        <v>0</v>
      </c>
      <c r="L51" s="174">
        <v>0</v>
      </c>
    </row>
    <row r="52" spans="1:12" s="140" customFormat="1" ht="12.75">
      <c r="A52" s="138"/>
      <c r="B52" s="105" t="s">
        <v>105</v>
      </c>
      <c r="C52" s="107" t="s">
        <v>26</v>
      </c>
      <c r="D52" s="130">
        <f t="shared" si="15"/>
        <v>0</v>
      </c>
      <c r="E52" s="130">
        <f>SUM(E53)</f>
        <v>0</v>
      </c>
      <c r="F52" s="130">
        <f aca="true" t="shared" si="21" ref="F52:L52">SUM(F53)</f>
        <v>0</v>
      </c>
      <c r="G52" s="130">
        <f t="shared" si="21"/>
        <v>0</v>
      </c>
      <c r="H52" s="130">
        <f t="shared" si="21"/>
        <v>0</v>
      </c>
      <c r="I52" s="130">
        <v>0</v>
      </c>
      <c r="J52" s="130">
        <f t="shared" si="21"/>
        <v>0</v>
      </c>
      <c r="K52" s="130">
        <f t="shared" si="21"/>
        <v>0</v>
      </c>
      <c r="L52" s="130">
        <f t="shared" si="21"/>
        <v>0</v>
      </c>
    </row>
    <row r="53" spans="1:12" s="175" customFormat="1" ht="12.75">
      <c r="A53" s="172"/>
      <c r="B53" s="173" t="s">
        <v>106</v>
      </c>
      <c r="C53" s="107" t="s">
        <v>27</v>
      </c>
      <c r="D53" s="130">
        <f t="shared" si="15"/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v>0</v>
      </c>
    </row>
    <row r="54" spans="1:12" s="120" customFormat="1" ht="12.75">
      <c r="A54" s="142"/>
      <c r="B54" s="121"/>
      <c r="D54" s="143"/>
      <c r="E54" s="143"/>
      <c r="F54" s="143"/>
      <c r="G54" s="143"/>
      <c r="H54" s="143"/>
      <c r="I54" s="143"/>
      <c r="J54" s="143"/>
      <c r="K54" s="143"/>
      <c r="L54" s="143"/>
    </row>
    <row r="55" spans="1:12" s="120" customFormat="1" ht="12.75">
      <c r="A55" s="142"/>
      <c r="B55" s="121"/>
      <c r="D55" s="143"/>
      <c r="E55" s="143"/>
      <c r="F55" s="143"/>
      <c r="G55" s="143"/>
      <c r="H55" s="143"/>
      <c r="I55" s="143"/>
      <c r="J55" s="143"/>
      <c r="K55" s="143"/>
      <c r="L55" s="143"/>
    </row>
    <row r="56" spans="1:2" s="120" customFormat="1" ht="12.75">
      <c r="A56" s="142"/>
      <c r="B56" s="121"/>
    </row>
    <row r="57" spans="2:11" ht="12.75">
      <c r="B57" s="218" t="s">
        <v>158</v>
      </c>
      <c r="C57" s="218"/>
      <c r="H57" s="219" t="s">
        <v>157</v>
      </c>
      <c r="I57" s="219"/>
      <c r="J57" s="219"/>
      <c r="K57" s="219"/>
    </row>
    <row r="58" spans="8:11" ht="12">
      <c r="H58" s="146"/>
      <c r="I58" s="146"/>
      <c r="J58" s="146"/>
      <c r="K58" s="146"/>
    </row>
    <row r="59" spans="9:11" ht="12">
      <c r="I59" s="146"/>
      <c r="J59" s="146"/>
      <c r="K59" s="146"/>
    </row>
    <row r="60" spans="2:11" ht="12">
      <c r="B60" s="146"/>
      <c r="C60" s="144"/>
      <c r="H60" s="144"/>
      <c r="I60" s="145"/>
      <c r="J60" s="144"/>
      <c r="K60" s="144"/>
    </row>
    <row r="61" spans="5:9" ht="12" customHeight="1">
      <c r="E61" s="146"/>
      <c r="I61" s="147"/>
    </row>
    <row r="62" spans="2:11" ht="12">
      <c r="B62" s="218" t="s">
        <v>160</v>
      </c>
      <c r="C62" s="218"/>
      <c r="H62" s="218" t="s">
        <v>185</v>
      </c>
      <c r="I62" s="218"/>
      <c r="J62" s="218"/>
      <c r="K62" s="218"/>
    </row>
  </sheetData>
  <sheetProtection/>
  <mergeCells count="7">
    <mergeCell ref="B2:C4"/>
    <mergeCell ref="B5:C5"/>
    <mergeCell ref="B6:L6"/>
    <mergeCell ref="H57:K57"/>
    <mergeCell ref="H62:K62"/>
    <mergeCell ref="B57:C57"/>
    <mergeCell ref="B62:C62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zoomScalePageLayoutView="0" workbookViewId="0" topLeftCell="A46">
      <selection activeCell="H61" sqref="H61:K61"/>
    </sheetView>
  </sheetViews>
  <sheetFormatPr defaultColWidth="9.140625" defaultRowHeight="12.75"/>
  <cols>
    <col min="1" max="1" width="5.28125" style="116" customWidth="1"/>
    <col min="2" max="2" width="9.140625" style="116" customWidth="1"/>
    <col min="3" max="3" width="32.7109375" style="116" customWidth="1"/>
    <col min="4" max="12" width="12.421875" style="116" customWidth="1"/>
    <col min="13" max="16384" width="9.140625" style="116" customWidth="1"/>
  </cols>
  <sheetData>
    <row r="2" spans="2:3" ht="12">
      <c r="B2" s="215" t="s">
        <v>156</v>
      </c>
      <c r="C2" s="215"/>
    </row>
    <row r="3" spans="2:3" ht="12">
      <c r="B3" s="215"/>
      <c r="C3" s="215"/>
    </row>
    <row r="4" spans="2:3" ht="12">
      <c r="B4" s="215"/>
      <c r="C4" s="215"/>
    </row>
    <row r="5" spans="2:3" ht="39" customHeight="1">
      <c r="B5" s="216"/>
      <c r="C5" s="216"/>
    </row>
    <row r="6" spans="1:12" s="120" customFormat="1" ht="17.25">
      <c r="A6" s="118"/>
      <c r="B6" s="217" t="s">
        <v>18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1:12" s="120" customFormat="1" ht="17.2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120" customFormat="1" ht="12.75">
      <c r="A8" s="118"/>
      <c r="B8" s="121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s="117" customFormat="1" ht="72">
      <c r="A9" s="122" t="s">
        <v>76</v>
      </c>
      <c r="B9" s="123" t="s">
        <v>19</v>
      </c>
      <c r="C9" s="123" t="s">
        <v>20</v>
      </c>
      <c r="D9" s="124" t="s">
        <v>171</v>
      </c>
      <c r="E9" s="123" t="s">
        <v>10</v>
      </c>
      <c r="F9" s="123" t="s">
        <v>152</v>
      </c>
      <c r="G9" s="123" t="s">
        <v>11</v>
      </c>
      <c r="H9" s="123" t="s">
        <v>12</v>
      </c>
      <c r="I9" s="123" t="s">
        <v>13</v>
      </c>
      <c r="J9" s="123" t="s">
        <v>21</v>
      </c>
      <c r="K9" s="123" t="s">
        <v>15</v>
      </c>
      <c r="L9" s="123" t="s">
        <v>16</v>
      </c>
    </row>
    <row r="10" spans="1:12" s="126" customFormat="1" ht="12.75">
      <c r="A10" s="125"/>
      <c r="B10" s="125"/>
      <c r="C10" s="125"/>
      <c r="D10" s="125"/>
      <c r="E10" s="125">
        <v>11</v>
      </c>
      <c r="F10" s="125">
        <v>124</v>
      </c>
      <c r="G10" s="125">
        <v>32</v>
      </c>
      <c r="H10" s="125">
        <v>49</v>
      </c>
      <c r="I10" s="125">
        <v>54</v>
      </c>
      <c r="J10" s="125">
        <v>62</v>
      </c>
      <c r="K10" s="125">
        <v>72</v>
      </c>
      <c r="L10" s="125">
        <v>82</v>
      </c>
    </row>
    <row r="11" spans="1:12" s="118" customFormat="1" ht="12.75">
      <c r="A11" s="127"/>
      <c r="B11" s="128"/>
      <c r="C11" s="129" t="s">
        <v>32</v>
      </c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2" s="120" customFormat="1" ht="36.75" customHeight="1">
      <c r="A12" s="131"/>
      <c r="B12" s="128"/>
      <c r="C12" s="132" t="s">
        <v>156</v>
      </c>
      <c r="D12" s="130">
        <f>SUM(E12:L12)</f>
        <v>17594596</v>
      </c>
      <c r="E12" s="170">
        <f aca="true" t="shared" si="0" ref="E12:L12">SUM(E29,E45,E13)</f>
        <v>0</v>
      </c>
      <c r="F12" s="130">
        <f t="shared" si="0"/>
        <v>6654596</v>
      </c>
      <c r="G12" s="130">
        <f t="shared" si="0"/>
        <v>36000</v>
      </c>
      <c r="H12" s="130">
        <f t="shared" si="0"/>
        <v>10904000</v>
      </c>
      <c r="I12" s="130">
        <f t="shared" si="0"/>
        <v>0</v>
      </c>
      <c r="J12" s="171">
        <f t="shared" si="0"/>
        <v>0</v>
      </c>
      <c r="K12" s="171">
        <f t="shared" si="0"/>
        <v>0</v>
      </c>
      <c r="L12" s="171">
        <f t="shared" si="0"/>
        <v>0</v>
      </c>
    </row>
    <row r="13" spans="1:12" s="120" customFormat="1" ht="66">
      <c r="A13" s="135"/>
      <c r="B13" s="136" t="s">
        <v>164</v>
      </c>
      <c r="C13" s="137" t="s">
        <v>47</v>
      </c>
      <c r="D13" s="130">
        <f aca="true" t="shared" si="1" ref="D13:D40">SUM(E13:L13)</f>
        <v>6654596</v>
      </c>
      <c r="E13" s="130">
        <f aca="true" t="shared" si="2" ref="E13:L13">SUM(E14)</f>
        <v>0</v>
      </c>
      <c r="F13" s="130">
        <f t="shared" si="2"/>
        <v>6654596</v>
      </c>
      <c r="G13" s="130">
        <f t="shared" si="2"/>
        <v>0</v>
      </c>
      <c r="H13" s="130">
        <f t="shared" si="2"/>
        <v>0</v>
      </c>
      <c r="I13" s="130">
        <f t="shared" si="2"/>
        <v>0</v>
      </c>
      <c r="J13" s="130">
        <f t="shared" si="2"/>
        <v>0</v>
      </c>
      <c r="K13" s="130">
        <f t="shared" si="2"/>
        <v>0</v>
      </c>
      <c r="L13" s="130">
        <f t="shared" si="2"/>
        <v>0</v>
      </c>
    </row>
    <row r="14" spans="1:12" s="120" customFormat="1" ht="52.5">
      <c r="A14" s="135" t="s">
        <v>48</v>
      </c>
      <c r="B14" s="136" t="s">
        <v>165</v>
      </c>
      <c r="C14" s="137" t="s">
        <v>49</v>
      </c>
      <c r="D14" s="130">
        <f t="shared" si="1"/>
        <v>6654596</v>
      </c>
      <c r="E14" s="130">
        <f aca="true" t="shared" si="3" ref="E14:L14">SUM(E15,E23)</f>
        <v>0</v>
      </c>
      <c r="F14" s="130">
        <f t="shared" si="3"/>
        <v>6654596</v>
      </c>
      <c r="G14" s="130">
        <f t="shared" si="3"/>
        <v>0</v>
      </c>
      <c r="H14" s="130">
        <f t="shared" si="3"/>
        <v>0</v>
      </c>
      <c r="I14" s="130">
        <f t="shared" si="3"/>
        <v>0</v>
      </c>
      <c r="J14" s="130">
        <f t="shared" si="3"/>
        <v>0</v>
      </c>
      <c r="K14" s="130">
        <f t="shared" si="3"/>
        <v>0</v>
      </c>
      <c r="L14" s="130">
        <f t="shared" si="3"/>
        <v>0</v>
      </c>
    </row>
    <row r="15" spans="1:12" s="120" customFormat="1" ht="12.75">
      <c r="A15" s="138"/>
      <c r="B15" s="105">
        <v>3</v>
      </c>
      <c r="C15" s="106" t="s">
        <v>45</v>
      </c>
      <c r="D15" s="130">
        <f t="shared" si="1"/>
        <v>5824570</v>
      </c>
      <c r="E15" s="130">
        <f aca="true" t="shared" si="4" ref="E15:L15">E16+E19</f>
        <v>0</v>
      </c>
      <c r="F15" s="130">
        <f t="shared" si="4"/>
        <v>5824570</v>
      </c>
      <c r="G15" s="130">
        <f t="shared" si="4"/>
        <v>0</v>
      </c>
      <c r="H15" s="130">
        <f t="shared" si="4"/>
        <v>0</v>
      </c>
      <c r="I15" s="130">
        <f t="shared" si="4"/>
        <v>0</v>
      </c>
      <c r="J15" s="130">
        <f t="shared" si="4"/>
        <v>0</v>
      </c>
      <c r="K15" s="130">
        <f t="shared" si="4"/>
        <v>0</v>
      </c>
      <c r="L15" s="130">
        <f t="shared" si="4"/>
        <v>0</v>
      </c>
    </row>
    <row r="16" spans="1:12" s="120" customFormat="1" ht="12.75">
      <c r="A16" s="138"/>
      <c r="B16" s="105" t="s">
        <v>96</v>
      </c>
      <c r="C16" s="107" t="s">
        <v>22</v>
      </c>
      <c r="D16" s="130">
        <f t="shared" si="1"/>
        <v>5086093</v>
      </c>
      <c r="E16" s="130">
        <f aca="true" t="shared" si="5" ref="E16:L16">SUM(E17,E18)</f>
        <v>0</v>
      </c>
      <c r="F16" s="130">
        <v>5086093</v>
      </c>
      <c r="G16" s="130">
        <f t="shared" si="5"/>
        <v>0</v>
      </c>
      <c r="H16" s="130">
        <f t="shared" si="5"/>
        <v>0</v>
      </c>
      <c r="I16" s="130">
        <f t="shared" si="5"/>
        <v>0</v>
      </c>
      <c r="J16" s="130">
        <f t="shared" si="5"/>
        <v>0</v>
      </c>
      <c r="K16" s="130">
        <f t="shared" si="5"/>
        <v>0</v>
      </c>
      <c r="L16" s="130">
        <f t="shared" si="5"/>
        <v>0</v>
      </c>
    </row>
    <row r="17" spans="1:12" s="176" customFormat="1" ht="12.75">
      <c r="A17" s="172"/>
      <c r="B17" s="173" t="s">
        <v>97</v>
      </c>
      <c r="C17" s="107" t="s">
        <v>23</v>
      </c>
      <c r="D17" s="130">
        <f t="shared" si="1"/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</row>
    <row r="18" spans="1:12" s="176" customFormat="1" ht="12.75">
      <c r="A18" s="172"/>
      <c r="B18" s="173" t="s">
        <v>103</v>
      </c>
      <c r="C18" s="107" t="s">
        <v>25</v>
      </c>
      <c r="D18" s="130">
        <f t="shared" si="1"/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</row>
    <row r="19" spans="1:12" s="120" customFormat="1" ht="12.75">
      <c r="A19" s="138"/>
      <c r="B19" s="105" t="s">
        <v>105</v>
      </c>
      <c r="C19" s="107" t="s">
        <v>26</v>
      </c>
      <c r="D19" s="130">
        <f t="shared" si="1"/>
        <v>738477</v>
      </c>
      <c r="E19" s="130">
        <f aca="true" t="shared" si="6" ref="E19:L19">E20+E21+E22</f>
        <v>0</v>
      </c>
      <c r="F19" s="130">
        <v>738477</v>
      </c>
      <c r="G19" s="130">
        <f t="shared" si="6"/>
        <v>0</v>
      </c>
      <c r="H19" s="130">
        <f t="shared" si="6"/>
        <v>0</v>
      </c>
      <c r="I19" s="130">
        <f t="shared" si="6"/>
        <v>0</v>
      </c>
      <c r="J19" s="130">
        <f t="shared" si="6"/>
        <v>0</v>
      </c>
      <c r="K19" s="130">
        <f t="shared" si="6"/>
        <v>0</v>
      </c>
      <c r="L19" s="130">
        <f t="shared" si="6"/>
        <v>0</v>
      </c>
    </row>
    <row r="20" spans="1:12" s="176" customFormat="1" ht="12.75">
      <c r="A20" s="172"/>
      <c r="B20" s="173" t="s">
        <v>110</v>
      </c>
      <c r="C20" s="107" t="s">
        <v>28</v>
      </c>
      <c r="D20" s="130">
        <f t="shared" si="1"/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</row>
    <row r="21" spans="1:12" s="176" customFormat="1" ht="12.75">
      <c r="A21" s="172"/>
      <c r="B21" s="173" t="s">
        <v>117</v>
      </c>
      <c r="C21" s="107" t="s">
        <v>29</v>
      </c>
      <c r="D21" s="130">
        <f t="shared" si="1"/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</row>
    <row r="22" spans="1:12" s="176" customFormat="1" ht="26.25">
      <c r="A22" s="172"/>
      <c r="B22" s="173">
        <v>329</v>
      </c>
      <c r="C22" s="107" t="s">
        <v>54</v>
      </c>
      <c r="D22" s="130">
        <f t="shared" si="1"/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</row>
    <row r="23" spans="1:12" s="120" customFormat="1" ht="26.25">
      <c r="A23" s="138"/>
      <c r="B23" s="105">
        <v>4</v>
      </c>
      <c r="C23" s="107" t="s">
        <v>30</v>
      </c>
      <c r="D23" s="130">
        <f t="shared" si="1"/>
        <v>830026</v>
      </c>
      <c r="E23" s="130">
        <f aca="true" t="shared" si="7" ref="E23:L23">E24+E27</f>
        <v>0</v>
      </c>
      <c r="F23" s="130">
        <f t="shared" si="7"/>
        <v>830026</v>
      </c>
      <c r="G23" s="130">
        <f t="shared" si="7"/>
        <v>0</v>
      </c>
      <c r="H23" s="130">
        <f t="shared" si="7"/>
        <v>0</v>
      </c>
      <c r="I23" s="130">
        <f t="shared" si="7"/>
        <v>0</v>
      </c>
      <c r="J23" s="130">
        <f t="shared" si="7"/>
        <v>0</v>
      </c>
      <c r="K23" s="130">
        <f t="shared" si="7"/>
        <v>0</v>
      </c>
      <c r="L23" s="130">
        <f t="shared" si="7"/>
        <v>0</v>
      </c>
    </row>
    <row r="24" spans="1:12" s="120" customFormat="1" ht="26.25">
      <c r="A24" s="138"/>
      <c r="B24" s="105" t="s">
        <v>136</v>
      </c>
      <c r="C24" s="107" t="s">
        <v>64</v>
      </c>
      <c r="D24" s="130">
        <f t="shared" si="1"/>
        <v>610026</v>
      </c>
      <c r="E24" s="130">
        <f aca="true" t="shared" si="8" ref="E24:L24">E25+E26</f>
        <v>0</v>
      </c>
      <c r="F24" s="130">
        <v>610026</v>
      </c>
      <c r="G24" s="130">
        <f t="shared" si="8"/>
        <v>0</v>
      </c>
      <c r="H24" s="130">
        <f t="shared" si="8"/>
        <v>0</v>
      </c>
      <c r="I24" s="130">
        <f t="shared" si="8"/>
        <v>0</v>
      </c>
      <c r="J24" s="130">
        <f t="shared" si="8"/>
        <v>0</v>
      </c>
      <c r="K24" s="130">
        <f t="shared" si="8"/>
        <v>0</v>
      </c>
      <c r="L24" s="130">
        <f t="shared" si="8"/>
        <v>0</v>
      </c>
    </row>
    <row r="25" spans="1:12" s="176" customFormat="1" ht="12.75">
      <c r="A25" s="172"/>
      <c r="B25" s="173" t="s">
        <v>137</v>
      </c>
      <c r="C25" s="107" t="s">
        <v>138</v>
      </c>
      <c r="D25" s="130">
        <f t="shared" si="1"/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</row>
    <row r="26" spans="1:12" s="176" customFormat="1" ht="12.75">
      <c r="A26" s="172"/>
      <c r="B26" s="173" t="s">
        <v>141</v>
      </c>
      <c r="C26" s="107" t="s">
        <v>65</v>
      </c>
      <c r="D26" s="130">
        <f t="shared" si="1"/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</row>
    <row r="27" spans="1:12" s="120" customFormat="1" ht="26.25">
      <c r="A27" s="138"/>
      <c r="B27" s="105" t="s">
        <v>147</v>
      </c>
      <c r="C27" s="106" t="s">
        <v>74</v>
      </c>
      <c r="D27" s="130">
        <f t="shared" si="1"/>
        <v>220000</v>
      </c>
      <c r="E27" s="130">
        <f>E28</f>
        <v>0</v>
      </c>
      <c r="F27" s="130">
        <v>220000</v>
      </c>
      <c r="G27" s="130">
        <f aca="true" t="shared" si="9" ref="G27:L27">G28</f>
        <v>0</v>
      </c>
      <c r="H27" s="130">
        <f t="shared" si="9"/>
        <v>0</v>
      </c>
      <c r="I27" s="130">
        <f t="shared" si="9"/>
        <v>0</v>
      </c>
      <c r="J27" s="130">
        <f t="shared" si="9"/>
        <v>0</v>
      </c>
      <c r="K27" s="130">
        <f t="shared" si="9"/>
        <v>0</v>
      </c>
      <c r="L27" s="130">
        <f t="shared" si="9"/>
        <v>0</v>
      </c>
    </row>
    <row r="28" spans="1:12" s="176" customFormat="1" ht="26.25">
      <c r="A28" s="172"/>
      <c r="B28" s="173" t="s">
        <v>148</v>
      </c>
      <c r="C28" s="109" t="s">
        <v>75</v>
      </c>
      <c r="D28" s="130">
        <f t="shared" si="1"/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4">
        <v>0</v>
      </c>
    </row>
    <row r="29" spans="1:12" s="118" customFormat="1" ht="39">
      <c r="A29" s="135"/>
      <c r="B29" s="136" t="s">
        <v>153</v>
      </c>
      <c r="C29" s="137" t="s">
        <v>154</v>
      </c>
      <c r="D29" s="130">
        <f t="shared" si="1"/>
        <v>10940000</v>
      </c>
      <c r="E29" s="130">
        <f>E30</f>
        <v>0</v>
      </c>
      <c r="F29" s="130">
        <f aca="true" t="shared" si="10" ref="F29:L29">F30</f>
        <v>0</v>
      </c>
      <c r="G29" s="130">
        <f t="shared" si="10"/>
        <v>36000</v>
      </c>
      <c r="H29" s="130">
        <f t="shared" si="10"/>
        <v>10904000</v>
      </c>
      <c r="I29" s="130">
        <f t="shared" si="10"/>
        <v>0</v>
      </c>
      <c r="J29" s="130">
        <f t="shared" si="10"/>
        <v>0</v>
      </c>
      <c r="K29" s="130">
        <f t="shared" si="10"/>
        <v>0</v>
      </c>
      <c r="L29" s="130">
        <f t="shared" si="10"/>
        <v>0</v>
      </c>
    </row>
    <row r="30" spans="1:12" s="118" customFormat="1" ht="39">
      <c r="A30" s="135" t="s">
        <v>48</v>
      </c>
      <c r="B30" s="136" t="s">
        <v>155</v>
      </c>
      <c r="C30" s="137" t="s">
        <v>154</v>
      </c>
      <c r="D30" s="130">
        <f t="shared" si="1"/>
        <v>10940000</v>
      </c>
      <c r="E30" s="130">
        <f>SUM(E31)</f>
        <v>0</v>
      </c>
      <c r="F30" s="130">
        <f aca="true" t="shared" si="11" ref="F30:L30">SUM(F31)</f>
        <v>0</v>
      </c>
      <c r="G30" s="130">
        <f t="shared" si="11"/>
        <v>36000</v>
      </c>
      <c r="H30" s="130">
        <f t="shared" si="11"/>
        <v>10904000</v>
      </c>
      <c r="I30" s="130">
        <f t="shared" si="11"/>
        <v>0</v>
      </c>
      <c r="J30" s="130">
        <f t="shared" si="11"/>
        <v>0</v>
      </c>
      <c r="K30" s="130">
        <f t="shared" si="11"/>
        <v>0</v>
      </c>
      <c r="L30" s="130">
        <f t="shared" si="11"/>
        <v>0</v>
      </c>
    </row>
    <row r="31" spans="1:12" s="140" customFormat="1" ht="12.75">
      <c r="A31" s="138"/>
      <c r="B31" s="105">
        <v>3</v>
      </c>
      <c r="C31" s="106" t="s">
        <v>45</v>
      </c>
      <c r="D31" s="130">
        <f t="shared" si="1"/>
        <v>10940000</v>
      </c>
      <c r="E31" s="130">
        <f aca="true" t="shared" si="12" ref="E31:L31">E32+E36+E41+E43</f>
        <v>0</v>
      </c>
      <c r="F31" s="130">
        <f t="shared" si="12"/>
        <v>0</v>
      </c>
      <c r="G31" s="130">
        <f t="shared" si="12"/>
        <v>36000</v>
      </c>
      <c r="H31" s="130">
        <f t="shared" si="12"/>
        <v>10904000</v>
      </c>
      <c r="I31" s="130">
        <f t="shared" si="12"/>
        <v>0</v>
      </c>
      <c r="J31" s="130">
        <f t="shared" si="12"/>
        <v>0</v>
      </c>
      <c r="K31" s="130">
        <f t="shared" si="12"/>
        <v>0</v>
      </c>
      <c r="L31" s="130">
        <f t="shared" si="12"/>
        <v>0</v>
      </c>
    </row>
    <row r="32" spans="1:12" s="140" customFormat="1" ht="12.75">
      <c r="A32" s="138"/>
      <c r="B32" s="105" t="s">
        <v>96</v>
      </c>
      <c r="C32" s="107" t="s">
        <v>22</v>
      </c>
      <c r="D32" s="130">
        <f t="shared" si="1"/>
        <v>4663907</v>
      </c>
      <c r="E32" s="130">
        <f aca="true" t="shared" si="13" ref="E32:L32">E33+E34+E35</f>
        <v>0</v>
      </c>
      <c r="F32" s="130">
        <f t="shared" si="13"/>
        <v>0</v>
      </c>
      <c r="G32" s="130">
        <f t="shared" si="13"/>
        <v>0</v>
      </c>
      <c r="H32" s="130">
        <v>4663907</v>
      </c>
      <c r="I32" s="130">
        <f t="shared" si="13"/>
        <v>0</v>
      </c>
      <c r="J32" s="130">
        <f t="shared" si="13"/>
        <v>0</v>
      </c>
      <c r="K32" s="130">
        <f t="shared" si="13"/>
        <v>0</v>
      </c>
      <c r="L32" s="130">
        <f t="shared" si="13"/>
        <v>0</v>
      </c>
    </row>
    <row r="33" spans="1:12" s="175" customFormat="1" ht="12.75">
      <c r="A33" s="172"/>
      <c r="B33" s="173" t="s">
        <v>97</v>
      </c>
      <c r="C33" s="107" t="s">
        <v>23</v>
      </c>
      <c r="D33" s="130">
        <f t="shared" si="1"/>
        <v>0</v>
      </c>
      <c r="E33" s="174">
        <v>0</v>
      </c>
      <c r="F33" s="174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</row>
    <row r="34" spans="1:12" s="175" customFormat="1" ht="12.75">
      <c r="A34" s="172"/>
      <c r="B34" s="173" t="s">
        <v>101</v>
      </c>
      <c r="C34" s="107" t="s">
        <v>24</v>
      </c>
      <c r="D34" s="130">
        <f t="shared" si="1"/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</row>
    <row r="35" spans="1:12" s="175" customFormat="1" ht="12.75">
      <c r="A35" s="172"/>
      <c r="B35" s="173" t="s">
        <v>103</v>
      </c>
      <c r="C35" s="107" t="s">
        <v>25</v>
      </c>
      <c r="D35" s="130">
        <f t="shared" si="1"/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</row>
    <row r="36" spans="1:12" s="140" customFormat="1" ht="12.75">
      <c r="A36" s="138"/>
      <c r="B36" s="105" t="s">
        <v>105</v>
      </c>
      <c r="C36" s="107" t="s">
        <v>26</v>
      </c>
      <c r="D36" s="130">
        <f t="shared" si="1"/>
        <v>6224093</v>
      </c>
      <c r="E36" s="130">
        <f aca="true" t="shared" si="14" ref="E36:L36">E37+E38+E39+E40</f>
        <v>0</v>
      </c>
      <c r="F36" s="130">
        <f t="shared" si="14"/>
        <v>0</v>
      </c>
      <c r="G36" s="130">
        <v>36000</v>
      </c>
      <c r="H36" s="130">
        <v>6188093</v>
      </c>
      <c r="I36" s="130">
        <f t="shared" si="14"/>
        <v>0</v>
      </c>
      <c r="J36" s="130">
        <f t="shared" si="14"/>
        <v>0</v>
      </c>
      <c r="K36" s="130">
        <f t="shared" si="14"/>
        <v>0</v>
      </c>
      <c r="L36" s="130">
        <f t="shared" si="14"/>
        <v>0</v>
      </c>
    </row>
    <row r="37" spans="1:12" s="175" customFormat="1" ht="12.75">
      <c r="A37" s="172"/>
      <c r="B37" s="173" t="s">
        <v>106</v>
      </c>
      <c r="C37" s="107" t="s">
        <v>27</v>
      </c>
      <c r="D37" s="130">
        <f t="shared" si="1"/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</row>
    <row r="38" spans="1:12" s="175" customFormat="1" ht="12.75">
      <c r="A38" s="172"/>
      <c r="B38" s="173" t="s">
        <v>110</v>
      </c>
      <c r="C38" s="107" t="s">
        <v>28</v>
      </c>
      <c r="D38" s="130">
        <f t="shared" si="1"/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</row>
    <row r="39" spans="1:12" s="175" customFormat="1" ht="12.75">
      <c r="A39" s="172"/>
      <c r="B39" s="173" t="s">
        <v>117</v>
      </c>
      <c r="C39" s="107" t="s">
        <v>29</v>
      </c>
      <c r="D39" s="130">
        <f t="shared" si="1"/>
        <v>0</v>
      </c>
      <c r="E39" s="174">
        <v>0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4">
        <v>0</v>
      </c>
    </row>
    <row r="40" spans="1:12" s="175" customFormat="1" ht="26.25">
      <c r="A40" s="172"/>
      <c r="B40" s="173" t="s">
        <v>126</v>
      </c>
      <c r="C40" s="107" t="s">
        <v>54</v>
      </c>
      <c r="D40" s="130">
        <f t="shared" si="1"/>
        <v>0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</row>
    <row r="41" spans="1:12" s="140" customFormat="1" ht="12.75">
      <c r="A41" s="138"/>
      <c r="B41" s="105" t="s">
        <v>130</v>
      </c>
      <c r="C41" s="107" t="s">
        <v>90</v>
      </c>
      <c r="D41" s="130">
        <f aca="true" t="shared" si="15" ref="D41:D53">SUM(E41:L41)</f>
        <v>46000</v>
      </c>
      <c r="E41" s="130">
        <f>E42</f>
        <v>0</v>
      </c>
      <c r="F41" s="130">
        <f aca="true" t="shared" si="16" ref="F41:L41">F42</f>
        <v>0</v>
      </c>
      <c r="G41" s="130">
        <f t="shared" si="16"/>
        <v>0</v>
      </c>
      <c r="H41" s="130">
        <v>46000</v>
      </c>
      <c r="I41" s="130">
        <f t="shared" si="16"/>
        <v>0</v>
      </c>
      <c r="J41" s="130">
        <f t="shared" si="16"/>
        <v>0</v>
      </c>
      <c r="K41" s="130">
        <f t="shared" si="16"/>
        <v>0</v>
      </c>
      <c r="L41" s="130">
        <f t="shared" si="16"/>
        <v>0</v>
      </c>
    </row>
    <row r="42" spans="1:12" s="175" customFormat="1" ht="12.75">
      <c r="A42" s="172"/>
      <c r="B42" s="173" t="s">
        <v>131</v>
      </c>
      <c r="C42" s="107" t="s">
        <v>91</v>
      </c>
      <c r="D42" s="130">
        <f t="shared" si="15"/>
        <v>0</v>
      </c>
      <c r="E42" s="174">
        <v>0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</row>
    <row r="43" spans="1:12" s="140" customFormat="1" ht="26.25">
      <c r="A43" s="138"/>
      <c r="B43" s="105" t="s">
        <v>133</v>
      </c>
      <c r="C43" s="107" t="s">
        <v>93</v>
      </c>
      <c r="D43" s="130">
        <f t="shared" si="15"/>
        <v>6000</v>
      </c>
      <c r="E43" s="130">
        <f>SUM(E44)</f>
        <v>0</v>
      </c>
      <c r="F43" s="130">
        <f aca="true" t="shared" si="17" ref="F43:L43">SUM(F44)</f>
        <v>0</v>
      </c>
      <c r="G43" s="130">
        <f t="shared" si="17"/>
        <v>0</v>
      </c>
      <c r="H43" s="130">
        <v>6000</v>
      </c>
      <c r="I43" s="130">
        <f t="shared" si="17"/>
        <v>0</v>
      </c>
      <c r="J43" s="130">
        <f t="shared" si="17"/>
        <v>0</v>
      </c>
      <c r="K43" s="130">
        <f t="shared" si="17"/>
        <v>0</v>
      </c>
      <c r="L43" s="130">
        <f t="shared" si="17"/>
        <v>0</v>
      </c>
    </row>
    <row r="44" spans="1:12" s="175" customFormat="1" ht="26.25">
      <c r="A44" s="172"/>
      <c r="B44" s="173" t="s">
        <v>134</v>
      </c>
      <c r="C44" s="107" t="s">
        <v>94</v>
      </c>
      <c r="D44" s="130">
        <f t="shared" si="15"/>
        <v>0</v>
      </c>
      <c r="E44" s="174">
        <v>0</v>
      </c>
      <c r="F44" s="174">
        <v>0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74">
        <v>0</v>
      </c>
    </row>
    <row r="45" spans="1:12" s="120" customFormat="1" ht="39">
      <c r="A45" s="135"/>
      <c r="B45" s="136" t="s">
        <v>166</v>
      </c>
      <c r="C45" s="137" t="s">
        <v>50</v>
      </c>
      <c r="D45" s="130">
        <f t="shared" si="15"/>
        <v>0</v>
      </c>
      <c r="E45" s="130">
        <f>SUM(E46)</f>
        <v>0</v>
      </c>
      <c r="F45" s="130">
        <f aca="true" t="shared" si="18" ref="F45:L45">SUM(F46)</f>
        <v>0</v>
      </c>
      <c r="G45" s="130">
        <f t="shared" si="18"/>
        <v>0</v>
      </c>
      <c r="H45" s="130">
        <f t="shared" si="18"/>
        <v>0</v>
      </c>
      <c r="I45" s="130">
        <f t="shared" si="18"/>
        <v>0</v>
      </c>
      <c r="J45" s="130">
        <f t="shared" si="18"/>
        <v>0</v>
      </c>
      <c r="K45" s="130">
        <f t="shared" si="18"/>
        <v>0</v>
      </c>
      <c r="L45" s="130">
        <f t="shared" si="18"/>
        <v>0</v>
      </c>
    </row>
    <row r="46" spans="1:12" s="120" customFormat="1" ht="26.25">
      <c r="A46" s="135" t="s">
        <v>51</v>
      </c>
      <c r="B46" s="136" t="s">
        <v>167</v>
      </c>
      <c r="C46" s="137" t="s">
        <v>52</v>
      </c>
      <c r="D46" s="130">
        <f t="shared" si="15"/>
        <v>0</v>
      </c>
      <c r="E46" s="130">
        <f>SUM(E47,)</f>
        <v>0</v>
      </c>
      <c r="F46" s="130">
        <f aca="true" t="shared" si="19" ref="F46:L46">SUM(F47,)</f>
        <v>0</v>
      </c>
      <c r="G46" s="130">
        <f t="shared" si="19"/>
        <v>0</v>
      </c>
      <c r="H46" s="130">
        <f t="shared" si="19"/>
        <v>0</v>
      </c>
      <c r="I46" s="130">
        <f t="shared" si="19"/>
        <v>0</v>
      </c>
      <c r="J46" s="130">
        <f t="shared" si="19"/>
        <v>0</v>
      </c>
      <c r="K46" s="130">
        <f t="shared" si="19"/>
        <v>0</v>
      </c>
      <c r="L46" s="130">
        <f t="shared" si="19"/>
        <v>0</v>
      </c>
    </row>
    <row r="47" spans="1:12" s="140" customFormat="1" ht="12.75">
      <c r="A47" s="138"/>
      <c r="B47" s="105">
        <v>3</v>
      </c>
      <c r="C47" s="106" t="s">
        <v>45</v>
      </c>
      <c r="D47" s="130">
        <f t="shared" si="15"/>
        <v>0</v>
      </c>
      <c r="E47" s="130">
        <f aca="true" t="shared" si="20" ref="E47:L47">SUM(E48,E52)</f>
        <v>0</v>
      </c>
      <c r="F47" s="130">
        <f t="shared" si="20"/>
        <v>0</v>
      </c>
      <c r="G47" s="130">
        <f t="shared" si="20"/>
        <v>0</v>
      </c>
      <c r="H47" s="130">
        <f t="shared" si="20"/>
        <v>0</v>
      </c>
      <c r="I47" s="130">
        <f t="shared" si="20"/>
        <v>0</v>
      </c>
      <c r="J47" s="130">
        <f t="shared" si="20"/>
        <v>0</v>
      </c>
      <c r="K47" s="130">
        <f t="shared" si="20"/>
        <v>0</v>
      </c>
      <c r="L47" s="130">
        <f t="shared" si="20"/>
        <v>0</v>
      </c>
    </row>
    <row r="48" spans="1:12" s="140" customFormat="1" ht="12.75">
      <c r="A48" s="138"/>
      <c r="B48" s="105" t="s">
        <v>96</v>
      </c>
      <c r="C48" s="107" t="s">
        <v>22</v>
      </c>
      <c r="D48" s="130">
        <f t="shared" si="15"/>
        <v>0</v>
      </c>
      <c r="E48" s="130">
        <f aca="true" t="shared" si="21" ref="E48:L48">SUM(E49,E50,E51)</f>
        <v>0</v>
      </c>
      <c r="F48" s="130">
        <f t="shared" si="21"/>
        <v>0</v>
      </c>
      <c r="G48" s="130">
        <f t="shared" si="21"/>
        <v>0</v>
      </c>
      <c r="H48" s="130">
        <f t="shared" si="21"/>
        <v>0</v>
      </c>
      <c r="I48" s="130">
        <f t="shared" si="21"/>
        <v>0</v>
      </c>
      <c r="J48" s="130">
        <f t="shared" si="21"/>
        <v>0</v>
      </c>
      <c r="K48" s="130">
        <f t="shared" si="21"/>
        <v>0</v>
      </c>
      <c r="L48" s="130">
        <f t="shared" si="21"/>
        <v>0</v>
      </c>
    </row>
    <row r="49" spans="1:12" s="175" customFormat="1" ht="12.75">
      <c r="A49" s="172"/>
      <c r="B49" s="173" t="s">
        <v>97</v>
      </c>
      <c r="C49" s="107" t="s">
        <v>23</v>
      </c>
      <c r="D49" s="130">
        <f t="shared" si="15"/>
        <v>0</v>
      </c>
      <c r="E49" s="174">
        <v>0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  <c r="L49" s="174">
        <v>0</v>
      </c>
    </row>
    <row r="50" spans="1:12" s="175" customFormat="1" ht="12.75">
      <c r="A50" s="172"/>
      <c r="B50" s="173" t="s">
        <v>101</v>
      </c>
      <c r="C50" s="107" t="s">
        <v>24</v>
      </c>
      <c r="D50" s="130">
        <f t="shared" si="15"/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</row>
    <row r="51" spans="1:12" s="175" customFormat="1" ht="12.75">
      <c r="A51" s="172"/>
      <c r="B51" s="173" t="s">
        <v>103</v>
      </c>
      <c r="C51" s="107" t="s">
        <v>25</v>
      </c>
      <c r="D51" s="130">
        <f t="shared" si="15"/>
        <v>0</v>
      </c>
      <c r="E51" s="174">
        <v>0</v>
      </c>
      <c r="F51" s="174">
        <v>0</v>
      </c>
      <c r="G51" s="174">
        <v>0</v>
      </c>
      <c r="H51" s="174">
        <v>0</v>
      </c>
      <c r="I51" s="174">
        <v>0</v>
      </c>
      <c r="J51" s="174">
        <v>0</v>
      </c>
      <c r="K51" s="174">
        <v>0</v>
      </c>
      <c r="L51" s="174">
        <v>0</v>
      </c>
    </row>
    <row r="52" spans="1:12" s="140" customFormat="1" ht="12.75">
      <c r="A52" s="138"/>
      <c r="B52" s="105" t="s">
        <v>105</v>
      </c>
      <c r="C52" s="107" t="s">
        <v>26</v>
      </c>
      <c r="D52" s="130">
        <f t="shared" si="15"/>
        <v>0</v>
      </c>
      <c r="E52" s="130">
        <f>SUM(E53)</f>
        <v>0</v>
      </c>
      <c r="F52" s="130">
        <f aca="true" t="shared" si="22" ref="F52:L52">SUM(F53)</f>
        <v>0</v>
      </c>
      <c r="G52" s="130">
        <f t="shared" si="22"/>
        <v>0</v>
      </c>
      <c r="H52" s="130">
        <f t="shared" si="22"/>
        <v>0</v>
      </c>
      <c r="I52" s="130">
        <f t="shared" si="22"/>
        <v>0</v>
      </c>
      <c r="J52" s="130">
        <f t="shared" si="22"/>
        <v>0</v>
      </c>
      <c r="K52" s="130">
        <f t="shared" si="22"/>
        <v>0</v>
      </c>
      <c r="L52" s="130">
        <f t="shared" si="22"/>
        <v>0</v>
      </c>
    </row>
    <row r="53" spans="1:12" s="175" customFormat="1" ht="12.75">
      <c r="A53" s="172"/>
      <c r="B53" s="173" t="s">
        <v>106</v>
      </c>
      <c r="C53" s="107" t="s">
        <v>27</v>
      </c>
      <c r="D53" s="130">
        <f t="shared" si="15"/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v>0</v>
      </c>
    </row>
    <row r="54" spans="1:12" s="120" customFormat="1" ht="12.75">
      <c r="A54" s="142"/>
      <c r="B54" s="121"/>
      <c r="D54" s="143"/>
      <c r="E54" s="143"/>
      <c r="F54" s="143"/>
      <c r="G54" s="143"/>
      <c r="H54" s="143"/>
      <c r="I54" s="143"/>
      <c r="J54" s="143"/>
      <c r="K54" s="143"/>
      <c r="L54" s="143"/>
    </row>
    <row r="55" spans="1:12" s="120" customFormat="1" ht="12.75">
      <c r="A55" s="142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</row>
    <row r="56" spans="1:12" s="120" customFormat="1" ht="12.75">
      <c r="A56" s="142"/>
      <c r="B56" s="218" t="s">
        <v>158</v>
      </c>
      <c r="C56" s="218"/>
      <c r="D56" s="116"/>
      <c r="E56" s="116"/>
      <c r="F56" s="116"/>
      <c r="G56" s="116"/>
      <c r="H56" s="219" t="s">
        <v>157</v>
      </c>
      <c r="I56" s="219"/>
      <c r="J56" s="219"/>
      <c r="K56" s="219"/>
      <c r="L56" s="116"/>
    </row>
    <row r="57" spans="8:11" ht="12">
      <c r="H57" s="146"/>
      <c r="I57" s="146"/>
      <c r="J57" s="146"/>
      <c r="K57" s="146"/>
    </row>
    <row r="58" spans="9:11" ht="12" customHeight="1">
      <c r="I58" s="146"/>
      <c r="J58" s="146"/>
      <c r="K58" s="146"/>
    </row>
    <row r="59" spans="8:11" ht="12">
      <c r="H59" s="144"/>
      <c r="I59" s="145"/>
      <c r="J59" s="144"/>
      <c r="K59" s="144"/>
    </row>
    <row r="60" spans="3:9" ht="12">
      <c r="C60" s="147"/>
      <c r="I60" s="147"/>
    </row>
    <row r="61" spans="2:11" ht="12">
      <c r="B61" s="218" t="s">
        <v>159</v>
      </c>
      <c r="C61" s="218"/>
      <c r="H61" s="218" t="s">
        <v>185</v>
      </c>
      <c r="I61" s="218"/>
      <c r="J61" s="218"/>
      <c r="K61" s="218"/>
    </row>
  </sheetData>
  <sheetProtection/>
  <mergeCells count="7">
    <mergeCell ref="B2:C4"/>
    <mergeCell ref="B5:C5"/>
    <mergeCell ref="B6:L6"/>
    <mergeCell ref="H56:K56"/>
    <mergeCell ref="H61:K61"/>
    <mergeCell ref="B56:C56"/>
    <mergeCell ref="B61:C61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korisnik523</cp:lastModifiedBy>
  <cp:lastPrinted>2021-09-24T06:58:17Z</cp:lastPrinted>
  <dcterms:created xsi:type="dcterms:W3CDTF">2013-09-11T11:00:21Z</dcterms:created>
  <dcterms:modified xsi:type="dcterms:W3CDTF">2021-12-28T11:24:45Z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