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024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'Sheet1'!$A$1:$L$284</definedName>
  </definedNames>
  <calcPr fullCalcOnLoad="1"/>
</workbook>
</file>

<file path=xl/sharedStrings.xml><?xml version="1.0" encoding="utf-8"?>
<sst xmlns="http://schemas.openxmlformats.org/spreadsheetml/2006/main" count="273" uniqueCount="240">
  <si>
    <t>OSIJEK, DRINSKA 10</t>
  </si>
  <si>
    <t>Naziv računa</t>
  </si>
  <si>
    <t>PRIHODI POSLOVANJA</t>
  </si>
  <si>
    <t>Prihodi od imovine</t>
  </si>
  <si>
    <t>Prihodi od financijske imovine</t>
  </si>
  <si>
    <t xml:space="preserve">   Kamate na depozite po viđenju</t>
  </si>
  <si>
    <t>Prihodi od administrativnih pristojbi i po posebnim propisima</t>
  </si>
  <si>
    <t>Prihodi po posebnim propisima</t>
  </si>
  <si>
    <t xml:space="preserve">   Ostali nespomenuti prihodi</t>
  </si>
  <si>
    <t xml:space="preserve">   Sufinanciranje cijene usluge,participacija i sl.</t>
  </si>
  <si>
    <t>Ostali prihodi</t>
  </si>
  <si>
    <t>Prihodi iz proračuna za fin.red.djelatnosti</t>
  </si>
  <si>
    <t xml:space="preserve">    Prihodi za financ.rashoda poslovanja</t>
  </si>
  <si>
    <t xml:space="preserve">Prihodi koje proračuni i proračunski korisnici ostvare obavljanjem </t>
  </si>
  <si>
    <t>poslova na tržištu (vlastiti prihodi)</t>
  </si>
  <si>
    <t>RASHODI POSLOVANJA</t>
  </si>
  <si>
    <t>Rashodi za zaposlene</t>
  </si>
  <si>
    <t>Plaće</t>
  </si>
  <si>
    <t xml:space="preserve">  Plaće za zaposlene</t>
  </si>
  <si>
    <t xml:space="preserve">  Plaće za posebne uvjete rada</t>
  </si>
  <si>
    <t>Ostali rashodi za zaposlene</t>
  </si>
  <si>
    <t xml:space="preserve">  Nagrade</t>
  </si>
  <si>
    <t xml:space="preserve">  Darovi</t>
  </si>
  <si>
    <t xml:space="preserve">  Otpremnine</t>
  </si>
  <si>
    <t xml:space="preserve">  Naknade za bolest, invalidnost i smrtni slučaj</t>
  </si>
  <si>
    <t xml:space="preserve">  Ostali nenavedeni rashodi za zaposlene</t>
  </si>
  <si>
    <t>Doprinosi na plaće</t>
  </si>
  <si>
    <t>Plaće za redovan rad</t>
  </si>
  <si>
    <t>Materijalni rashodi</t>
  </si>
  <si>
    <t>Naknade troškova zaposlenima</t>
  </si>
  <si>
    <t xml:space="preserve">  Dnevnice za službeni put u zemlji</t>
  </si>
  <si>
    <t xml:space="preserve">  Naknade za prijevoz na službenom putu u zemlji</t>
  </si>
  <si>
    <t xml:space="preserve">  Ostali rashodi za službena putovanja</t>
  </si>
  <si>
    <t>Naknada za prijevoz</t>
  </si>
  <si>
    <t xml:space="preserve">  Naknada za prijevoz na posao i s posla</t>
  </si>
  <si>
    <t>Stručno usavršavanje zaposlenika</t>
  </si>
  <si>
    <t xml:space="preserve">  Seminari, savjetovanja i simpoziji</t>
  </si>
  <si>
    <t>Rashodi za materijal i energiju</t>
  </si>
  <si>
    <t>Uredski materijal i ostali materijalni rashodi</t>
  </si>
  <si>
    <t xml:space="preserve">  Uredski materijal</t>
  </si>
  <si>
    <t xml:space="preserve">  Literatura (publikacije, časopisi, glasila, knjige i ostalo)</t>
  </si>
  <si>
    <t xml:space="preserve">  Materijal i sredstva za čišćenje i održavanje</t>
  </si>
  <si>
    <t xml:space="preserve">  Materijal za higijenske potrebe i njegu</t>
  </si>
  <si>
    <t xml:space="preserve">  Ostali materijal za potrebe redovnog poslovanja</t>
  </si>
  <si>
    <t xml:space="preserve">  Naknada za smještaj na službenom putu u zemlji</t>
  </si>
  <si>
    <t>Materijal i sirovine</t>
  </si>
  <si>
    <t xml:space="preserve">  Namirnice</t>
  </si>
  <si>
    <t xml:space="preserve">  Ostali materijal i sirovine</t>
  </si>
  <si>
    <t>Energija</t>
  </si>
  <si>
    <t xml:space="preserve">  Električna energija</t>
  </si>
  <si>
    <t xml:space="preserve">  Topla voda (toplana)</t>
  </si>
  <si>
    <t xml:space="preserve">  Plin</t>
  </si>
  <si>
    <t xml:space="preserve">  Motorni benzin i dizel gorivo</t>
  </si>
  <si>
    <t xml:space="preserve">  Materijal i dijelovi za tekuće i investicijsko održavanje građevinskih objekata</t>
  </si>
  <si>
    <t xml:space="preserve">  Materijal i dijelovi za tekuće i investicijsko održavanje postrojenja i opreme</t>
  </si>
  <si>
    <t xml:space="preserve">  Materijal i dijelovi za tekuće i investicijsko održavanje prijevoznih sredstava </t>
  </si>
  <si>
    <t xml:space="preserve">  Ostali materijali i dijelovi za tekuće i investicijsko održavanje</t>
  </si>
  <si>
    <t>Rashodi za usluge</t>
  </si>
  <si>
    <t>Usluge telefona,pošte i prijevoza</t>
  </si>
  <si>
    <t xml:space="preserve">  Usluge interneta</t>
  </si>
  <si>
    <t xml:space="preserve">  Usluge telefona,telefaksa</t>
  </si>
  <si>
    <t xml:space="preserve">  Poštarina (pisma, tiskanice i sl.)</t>
  </si>
  <si>
    <t>Usluge tekućeg i investicijskog državanja</t>
  </si>
  <si>
    <t>Usluge promidžbe i informiranja</t>
  </si>
  <si>
    <t>Komunalne usluge</t>
  </si>
  <si>
    <t xml:space="preserve">  Opskrba vodom</t>
  </si>
  <si>
    <t xml:space="preserve">  Iznošenje i odvoz smeća</t>
  </si>
  <si>
    <t xml:space="preserve">  Deratizacija i dezinsekcija</t>
  </si>
  <si>
    <t xml:space="preserve">  Dimnjačarske i ekološke usluge</t>
  </si>
  <si>
    <t xml:space="preserve">  Ostale komunalne usluge</t>
  </si>
  <si>
    <t>Zdravstvene i veterinarske usluge</t>
  </si>
  <si>
    <t xml:space="preserve">  Obvezni i preventivni zdravstveni pregled zaposlenika</t>
  </si>
  <si>
    <t xml:space="preserve">  Ostale zdravstvene i veterinarske usluge</t>
  </si>
  <si>
    <t>Intelektualne i osobne  usluge</t>
  </si>
  <si>
    <t xml:space="preserve">  Usluge odvjetnika i pravnog savjetovanja</t>
  </si>
  <si>
    <t>Računalne usluge</t>
  </si>
  <si>
    <t xml:space="preserve">  Usluge razvoja software-a</t>
  </si>
  <si>
    <t xml:space="preserve">  Ostale računalne usluge</t>
  </si>
  <si>
    <t>Ostale usluge</t>
  </si>
  <si>
    <t xml:space="preserve">  Grafičke i tiskarske usluge, usluge kopiranja i uvezivanja i slčno</t>
  </si>
  <si>
    <t xml:space="preserve">  Film i izrada fotografija</t>
  </si>
  <si>
    <t xml:space="preserve">  Usluge pri registraciji prijevoznih sredstava</t>
  </si>
  <si>
    <t xml:space="preserve">  Ostale nespomenute usluge </t>
  </si>
  <si>
    <t>Ostali nespomenuti rashodi poslovanja</t>
  </si>
  <si>
    <t>Naknade za rad predstavničkih i izvršnih tijela</t>
  </si>
  <si>
    <t xml:space="preserve">  Naknade članovima predstavničkih i izvršnih tijela</t>
  </si>
  <si>
    <t>Premije osiguranja</t>
  </si>
  <si>
    <t xml:space="preserve">  Premije osiguranja prijevoznih sredstava</t>
  </si>
  <si>
    <t xml:space="preserve">  Premije osiguranja ostale imovine</t>
  </si>
  <si>
    <t xml:space="preserve">  Premije osiguranja zaposlenih</t>
  </si>
  <si>
    <t xml:space="preserve"> Ostali nespomenuti rashodi poslovanja</t>
  </si>
  <si>
    <t>Financijski rashodi</t>
  </si>
  <si>
    <t xml:space="preserve">Ostali financijski rashodi </t>
  </si>
  <si>
    <t>Bankarske usluge i usluge platnog prometa</t>
  </si>
  <si>
    <t xml:space="preserve">  Usluge platnog prometa</t>
  </si>
  <si>
    <t>RASHODI ZA NABAVU NEFINANCIJSKE IMOVINE</t>
  </si>
  <si>
    <t>Rashodi za nabavu proizvedene dugotrajne imovine</t>
  </si>
  <si>
    <t>Uredska oprema i namještaj</t>
  </si>
  <si>
    <t>Oprema za održavanje i zaštitu</t>
  </si>
  <si>
    <t xml:space="preserve">  Oprema za grijanje, ventilaciju i hlađenje</t>
  </si>
  <si>
    <t xml:space="preserve"> </t>
  </si>
  <si>
    <t>Kamate na oročena sredstva i depozite po viđenju</t>
  </si>
  <si>
    <t>Ostali nespomenuti prihodi</t>
  </si>
  <si>
    <t>Prihodi za financiranje rashoda poslovanja</t>
  </si>
  <si>
    <t>Prihodi za financiranje rashoda za nabavu nefinancijske imovine</t>
  </si>
  <si>
    <t>Službena putovanja</t>
  </si>
  <si>
    <t>Doprinosi za zdravstveno osiguranje</t>
  </si>
  <si>
    <t>Doprinosi za zapošljavanje</t>
  </si>
  <si>
    <t>Plaće za posebne uvjete rada</t>
  </si>
  <si>
    <t xml:space="preserve">Materijal i dijelovi za tekuće i investicijsko održavanje </t>
  </si>
  <si>
    <t>Šef računovodstva</t>
  </si>
  <si>
    <t xml:space="preserve">  Tečajevi i stručni ispiti </t>
  </si>
  <si>
    <t xml:space="preserve">  Računalna oprema</t>
  </si>
  <si>
    <t xml:space="preserve">  Ostale intelektualne usluge</t>
  </si>
  <si>
    <t>Ostala oprema za održavanje i zaštitu</t>
  </si>
  <si>
    <t>Strojevi i oprema za ostale namjene</t>
  </si>
  <si>
    <t>Prijevozna sredstva</t>
  </si>
  <si>
    <t>Osobni automobili</t>
  </si>
  <si>
    <t>Dodatna ulaganja na građevinskim objektima</t>
  </si>
  <si>
    <t>Radio i TV prijemnici</t>
  </si>
  <si>
    <t>Komunikacijska oprema</t>
  </si>
  <si>
    <t>PRIJEVOZNA SREDSTVA</t>
  </si>
  <si>
    <t>POSTROJENJA I OPREMA</t>
  </si>
  <si>
    <t>Naknade građanima i kućanstvimana temelju osig.i druge naknade</t>
  </si>
  <si>
    <t>Naknade građanima i kućanstvima u novcu</t>
  </si>
  <si>
    <t>Pomoć obiteljima i kućanstvima-džeparac</t>
  </si>
  <si>
    <t>Plaće za prekovremeni rad</t>
  </si>
  <si>
    <t xml:space="preserve">  Uređenje prostora</t>
  </si>
  <si>
    <t xml:space="preserve">  Usluge tekućeg i investicijskog održavanja građevinskih objekata</t>
  </si>
  <si>
    <t xml:space="preserve">  Usluge tekućeg i investicijskog održavanja postrojenja i opreme</t>
  </si>
  <si>
    <t xml:space="preserve">  Usluge tekućeg i investicijskog održavanja prijevoznih sredstava</t>
  </si>
  <si>
    <t>Medicinska oprema</t>
  </si>
  <si>
    <t>Uredski namještaj</t>
  </si>
  <si>
    <t>Ostala uredska oprema</t>
  </si>
  <si>
    <t>Reprezentacija</t>
  </si>
  <si>
    <t>Ostala oprema</t>
  </si>
  <si>
    <t>Ostali strojevi</t>
  </si>
  <si>
    <t>Nematerijalna proizvedena imovina</t>
  </si>
  <si>
    <t xml:space="preserve">  Usluge banaka</t>
  </si>
  <si>
    <t>Oprema za održavanje prostorija</t>
  </si>
  <si>
    <t>Prihodi za fin.rashoda za nabavu nefinanc. imovine</t>
  </si>
  <si>
    <t>Usluge ažuriranja računalnih baza</t>
  </si>
  <si>
    <t>Zatezne kamate na doprinose</t>
  </si>
  <si>
    <t>Ostali nespom.financ.rashodi</t>
  </si>
  <si>
    <t>Sitni invetar i auto gume</t>
  </si>
  <si>
    <t>Zatezne kamate iz poslovnih odnosa</t>
  </si>
  <si>
    <t xml:space="preserve">  Sitni inventar</t>
  </si>
  <si>
    <t>Dodatna ulaganja na postrojenjima i opremi</t>
  </si>
  <si>
    <t>RASHODI ZA DODATNA ULAGANJA NA NEFINANCIJSKOJ IMOVINI</t>
  </si>
  <si>
    <t>Prihodi od pruženih usluga</t>
  </si>
  <si>
    <t>Prihodi od iznajmljivanja prostora</t>
  </si>
  <si>
    <t>Regres za godišnji odmor</t>
  </si>
  <si>
    <t>Doprinos za obvezno osiguranje u slučaju nezaposlenosti</t>
  </si>
  <si>
    <t>Doprinos za obvezno zdravstveno osiguranje</t>
  </si>
  <si>
    <t>Doprinos za obv. Zdravstveno osig.zaštite zdravlja na radu</t>
  </si>
  <si>
    <t>Auto gume</t>
  </si>
  <si>
    <t>Službena,radna i zaštitna odjeća i obuća</t>
  </si>
  <si>
    <t>Usluge čišćenja,pranja i sl.</t>
  </si>
  <si>
    <t>Pristojbe i naknade</t>
  </si>
  <si>
    <t>Javnobilježničke pristojbe</t>
  </si>
  <si>
    <t>Prihodi od osiguranja i refundacija šteta</t>
  </si>
  <si>
    <t>Prihodi iz proračuna</t>
  </si>
  <si>
    <t xml:space="preserve">              I  Z  V  O  R  I    F  I  N  A  N  C  I  R  A  N  J  A</t>
  </si>
  <si>
    <t>Kombi vozila</t>
  </si>
  <si>
    <t>Zatezne kamate</t>
  </si>
  <si>
    <t>Taksi prijevoz</t>
  </si>
  <si>
    <t>Novč.naknada za nezapošljav.osoba s invaliditetom</t>
  </si>
  <si>
    <t>Ostale pristojbe i naknade</t>
  </si>
  <si>
    <t>Anđela Androš,ecc.</t>
  </si>
  <si>
    <t>Ostala nematerijalna imovina</t>
  </si>
  <si>
    <t>Dnevnice za službeni put  u inozemstvu</t>
  </si>
  <si>
    <t>Sudske pristojbe</t>
  </si>
  <si>
    <t>Nakn.troškova osobama izvan r.odnosa</t>
  </si>
  <si>
    <t>Troškovi sl.puta osobama izvan r.odnosa</t>
  </si>
  <si>
    <t>Nakn.ostalih troškova osobama izvan r.odnosa</t>
  </si>
  <si>
    <t>Troškovi sudskih postupaka</t>
  </si>
  <si>
    <t>Račun</t>
  </si>
  <si>
    <t>OSNOVNA DJELATNOST</t>
  </si>
  <si>
    <t xml:space="preserve">UKUPNO PRIHODI </t>
  </si>
  <si>
    <t xml:space="preserve">UKUPNO RASHODI </t>
  </si>
  <si>
    <t>Rashodi za nabavu neproizvedene dugotrajne imovine</t>
  </si>
  <si>
    <t>Nematerijalana imovina</t>
  </si>
  <si>
    <t>Anđela Androš,oec.</t>
  </si>
  <si>
    <t>Preneseni višak iz prethodne godine</t>
  </si>
  <si>
    <t>Pomoći od subjekata unutar općeg proračuna</t>
  </si>
  <si>
    <t>Pomoći od izvanproračunskih korisnika</t>
  </si>
  <si>
    <t>Tekuće pomoći od izvanproračunskih korisnika</t>
  </si>
  <si>
    <t>Tekuće pomoći od HZZ-a</t>
  </si>
  <si>
    <t>Pomoć od međunarodnih org. te institucija i tijela EU</t>
  </si>
  <si>
    <t>Tekuće pomoći od institucija i tijela EU</t>
  </si>
  <si>
    <t>Kapitalne pomoći od institucija i tijela EU</t>
  </si>
  <si>
    <t>Donacije od pravnih i fizičkih osoba izvan općeg proračuna</t>
  </si>
  <si>
    <t>Prihodi od pozitivnih tečajnih razlika</t>
  </si>
  <si>
    <t>Uređaji</t>
  </si>
  <si>
    <t>Negativne tečajne razlike i valutna klauzula</t>
  </si>
  <si>
    <t>Negativne tečajne razlike</t>
  </si>
  <si>
    <t>Ostala komunikacijska oprema</t>
  </si>
  <si>
    <t>Tek.pomoći od izvanp.kor.</t>
  </si>
  <si>
    <t>Pomoći EU</t>
  </si>
  <si>
    <t xml:space="preserve"> UKUPNO</t>
  </si>
  <si>
    <t>Prihodi od prodaje nefinancijske imovine</t>
  </si>
  <si>
    <t>Građevinsko zemljište</t>
  </si>
  <si>
    <t>Prihodi od prodaje proizvedene materijalne imovine</t>
  </si>
  <si>
    <t>Prihodi od prodaje postrojenja i opreme</t>
  </si>
  <si>
    <t>Prihodi od prodaje opreme</t>
  </si>
  <si>
    <t>Ostale naknade građanima i kućanstvima iz proračuna</t>
  </si>
  <si>
    <t>Prihodi od prodaje neproizvedene dugotrajne imovine</t>
  </si>
  <si>
    <t>Prihodi od prodaje materijalne imovine</t>
  </si>
  <si>
    <t>Zakupnine i najamnine</t>
  </si>
  <si>
    <t>Ostale zakupnine i najamnine</t>
  </si>
  <si>
    <t>Preneseni višak  iz prethodne godine</t>
  </si>
  <si>
    <t xml:space="preserve">                    PREMA    IZVORIMA FINANCIRANJA - 5. RAZINA</t>
  </si>
  <si>
    <t>Tekuće donacije</t>
  </si>
  <si>
    <t>Tekuće donacije od fizičkih osoba</t>
  </si>
  <si>
    <t>Zemljište</t>
  </si>
  <si>
    <t>Uređaji, strojevi i oprema za ostale namjene</t>
  </si>
  <si>
    <t>Ravnatelj</t>
  </si>
  <si>
    <t xml:space="preserve">                        </t>
  </si>
  <si>
    <t>Doprinosi MIO na plaću</t>
  </si>
  <si>
    <t>Ugovori o djelu</t>
  </si>
  <si>
    <t>11                Opći prihodi i primici</t>
  </si>
  <si>
    <t>Prihod od refund.troškova iz prošlih godina</t>
  </si>
  <si>
    <t>43                   Prihodi za pos.namjene</t>
  </si>
  <si>
    <t>6                Donacije</t>
  </si>
  <si>
    <t>Pomoći ZAŽELI</t>
  </si>
  <si>
    <t xml:space="preserve">UKUPNO  RASHODI </t>
  </si>
  <si>
    <t>P R I H O D I</t>
  </si>
  <si>
    <t>R A S H O D I</t>
  </si>
  <si>
    <t xml:space="preserve">Ostale usluge tekućeg i investicijskog održavanja </t>
  </si>
  <si>
    <t>Ostale usluge promidžbe i informiranja</t>
  </si>
  <si>
    <t xml:space="preserve">52   Pomoći </t>
  </si>
  <si>
    <t>Naknade za rad na terenu</t>
  </si>
  <si>
    <t xml:space="preserve">                                                                                 Vjekoslav Ćurić,prof.</t>
  </si>
  <si>
    <t>DOM ZA STARIJE I NEMOĆNE OSOBE OSIJEK</t>
  </si>
  <si>
    <t>7-Prihodi od prodaje nef.imovine</t>
  </si>
  <si>
    <t>32                    Vlastiti prihodi</t>
  </si>
  <si>
    <t>Ostale naknade troškova zaposlenima</t>
  </si>
  <si>
    <t>Naknada za korištenje privatnog automobila u sl. svrhe</t>
  </si>
  <si>
    <t>FINANCIJSKI PLAN ZA 2019.GODINU-PETE IZMJENE I DOPUNE</t>
  </si>
  <si>
    <t>Osijek, 04.studenog 2019.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</si>
</sst>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name val="Arial Rounded MT Bold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0" borderId="19" xfId="0" applyFont="1" applyBorder="1" applyAlignment="1">
      <alignment horizontal="left" vertical="center" wrapText="1"/>
    </xf>
    <xf numFmtId="3" fontId="11" fillId="0" borderId="19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25" xfId="0" applyFont="1" applyBorder="1" applyAlignment="1">
      <alignment vertical="center" wrapText="1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1" xfId="0" applyFont="1" applyBorder="1" applyAlignment="1">
      <alignment vertical="center" wrapText="1"/>
    </xf>
    <xf numFmtId="3" fontId="1" fillId="0" borderId="31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vertical="center" wrapText="1"/>
    </xf>
    <xf numFmtId="3" fontId="0" fillId="0" borderId="34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vertical="center" wrapText="1"/>
    </xf>
    <xf numFmtId="3" fontId="0" fillId="0" borderId="33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3" fontId="0" fillId="0" borderId="36" xfId="0" applyNumberFormat="1" applyBorder="1" applyAlignment="1">
      <alignment vertical="center"/>
    </xf>
    <xf numFmtId="0" fontId="4" fillId="0" borderId="38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38" xfId="0" applyFont="1" applyBorder="1" applyAlignment="1">
      <alignment vertical="center" wrapText="1"/>
    </xf>
    <xf numFmtId="3" fontId="1" fillId="0" borderId="38" xfId="0" applyNumberFormat="1" applyFont="1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9" fillId="0" borderId="17" xfId="0" applyFont="1" applyBorder="1" applyAlignment="1">
      <alignment horizontal="left" vertical="center" wrapText="1"/>
    </xf>
    <xf numFmtId="3" fontId="10" fillId="0" borderId="17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3" xfId="0" applyFont="1" applyBorder="1" applyAlignment="1">
      <alignment vertical="center" wrapText="1"/>
    </xf>
    <xf numFmtId="3" fontId="1" fillId="0" borderId="23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" fontId="1" fillId="0" borderId="48" xfId="0" applyNumberFormat="1" applyFont="1" applyBorder="1" applyAlignment="1">
      <alignment vertical="center"/>
    </xf>
    <xf numFmtId="0" fontId="1" fillId="0" borderId="29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1" fillId="0" borderId="36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4" fillId="0" borderId="31" xfId="0" applyFont="1" applyFill="1" applyBorder="1" applyAlignment="1">
      <alignment vertical="center" wrapText="1"/>
    </xf>
    <xf numFmtId="0" fontId="1" fillId="0" borderId="37" xfId="0" applyFont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0" fontId="0" fillId="0" borderId="36" xfId="0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48" xfId="0" applyFont="1" applyBorder="1" applyAlignment="1">
      <alignment horizontal="left" vertical="center" wrapText="1"/>
    </xf>
    <xf numFmtId="3" fontId="1" fillId="0" borderId="51" xfId="0" applyNumberFormat="1" applyFont="1" applyBorder="1" applyAlignment="1">
      <alignment vertical="center"/>
    </xf>
    <xf numFmtId="3" fontId="1" fillId="0" borderId="52" xfId="0" applyNumberFormat="1" applyFont="1" applyBorder="1" applyAlignment="1">
      <alignment vertical="center"/>
    </xf>
    <xf numFmtId="3" fontId="1" fillId="0" borderId="53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54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3" fontId="11" fillId="0" borderId="21" xfId="0" applyNumberFormat="1" applyFont="1" applyBorder="1" applyAlignment="1">
      <alignment vertical="center"/>
    </xf>
    <xf numFmtId="3" fontId="11" fillId="0" borderId="54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3" fontId="0" fillId="0" borderId="12" xfId="0" applyNumberFormat="1" applyBorder="1" applyAlignment="1">
      <alignment vertical="center"/>
    </xf>
    <xf numFmtId="3" fontId="11" fillId="0" borderId="55" xfId="0" applyNumberFormat="1" applyFont="1" applyBorder="1" applyAlignment="1">
      <alignment vertical="center"/>
    </xf>
    <xf numFmtId="3" fontId="0" fillId="0" borderId="56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4" fillId="0" borderId="38" xfId="0" applyFont="1" applyBorder="1" applyAlignment="1">
      <alignment vertical="center" wrapText="1"/>
    </xf>
    <xf numFmtId="3" fontId="0" fillId="0" borderId="44" xfId="0" applyNumberFormat="1" applyBorder="1" applyAlignment="1">
      <alignment vertical="center"/>
    </xf>
    <xf numFmtId="0" fontId="0" fillId="0" borderId="43" xfId="0" applyFill="1" applyBorder="1" applyAlignment="1">
      <alignment horizontal="left" vertical="center"/>
    </xf>
    <xf numFmtId="0" fontId="4" fillId="0" borderId="38" xfId="0" applyFont="1" applyFill="1" applyBorder="1" applyAlignment="1">
      <alignment vertical="center" wrapText="1"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vertical="center"/>
    </xf>
    <xf numFmtId="0" fontId="0" fillId="0" borderId="48" xfId="0" applyFont="1" applyBorder="1" applyAlignment="1">
      <alignment vertical="center" wrapText="1"/>
    </xf>
    <xf numFmtId="3" fontId="0" fillId="0" borderId="51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3" fontId="0" fillId="0" borderId="50" xfId="0" applyNumberFormat="1" applyFont="1" applyBorder="1" applyAlignment="1">
      <alignment vertical="center"/>
    </xf>
    <xf numFmtId="0" fontId="0" fillId="0" borderId="57" xfId="0" applyFont="1" applyBorder="1" applyAlignment="1">
      <alignment horizontal="left" vertical="center"/>
    </xf>
    <xf numFmtId="0" fontId="0" fillId="0" borderId="57" xfId="0" applyFont="1" applyBorder="1" applyAlignment="1">
      <alignment vertical="center"/>
    </xf>
    <xf numFmtId="0" fontId="0" fillId="0" borderId="57" xfId="0" applyFont="1" applyBorder="1" applyAlignment="1">
      <alignment vertical="center" wrapText="1"/>
    </xf>
    <xf numFmtId="3" fontId="1" fillId="0" borderId="57" xfId="0" applyNumberFormat="1" applyFont="1" applyBorder="1" applyAlignment="1">
      <alignment vertical="center"/>
    </xf>
    <xf numFmtId="3" fontId="0" fillId="0" borderId="57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3" fontId="0" fillId="33" borderId="34" xfId="0" applyNumberFormat="1" applyFill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" fillId="0" borderId="58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1" fillId="0" borderId="59" xfId="0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3" fontId="0" fillId="0" borderId="59" xfId="0" applyNumberForma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60" xfId="0" applyNumberFormat="1" applyFont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tabSelected="1" zoomScaleSheetLayoutView="100" workbookViewId="0" topLeftCell="A226">
      <selection activeCell="P286" sqref="P286"/>
    </sheetView>
  </sheetViews>
  <sheetFormatPr defaultColWidth="9.140625" defaultRowHeight="12.75"/>
  <cols>
    <col min="1" max="1" width="8.421875" style="15" customWidth="1"/>
    <col min="2" max="2" width="1.7109375" style="16" hidden="1" customWidth="1"/>
    <col min="3" max="3" width="37.00390625" style="23" customWidth="1"/>
    <col min="4" max="4" width="15.8515625" style="17" customWidth="1"/>
    <col min="5" max="5" width="12.7109375" style="17" customWidth="1"/>
    <col min="6" max="6" width="14.421875" style="17" customWidth="1"/>
    <col min="7" max="7" width="10.00390625" style="17" customWidth="1"/>
    <col min="8" max="8" width="10.28125" style="17" customWidth="1"/>
    <col min="9" max="9" width="10.00390625" style="17" customWidth="1"/>
    <col min="10" max="10" width="10.7109375" style="16" customWidth="1"/>
    <col min="11" max="11" width="10.140625" style="16" customWidth="1"/>
    <col min="12" max="12" width="11.28125" style="16" customWidth="1"/>
    <col min="13" max="16384" width="8.8515625" style="16" customWidth="1"/>
  </cols>
  <sheetData>
    <row r="1" spans="1:9" s="4" customFormat="1" ht="13.5">
      <c r="A1" s="3" t="s">
        <v>233</v>
      </c>
      <c r="C1" s="5"/>
      <c r="D1" s="6"/>
      <c r="E1" s="6"/>
      <c r="F1" s="6"/>
      <c r="G1" s="6"/>
      <c r="H1" s="6"/>
      <c r="I1" s="6"/>
    </row>
    <row r="2" spans="1:9" s="4" customFormat="1" ht="13.5">
      <c r="A2" s="3" t="s">
        <v>0</v>
      </c>
      <c r="C2" s="5"/>
      <c r="D2" s="6"/>
      <c r="E2" s="6"/>
      <c r="F2" s="6"/>
      <c r="G2" s="6"/>
      <c r="H2" s="6"/>
      <c r="I2" s="6"/>
    </row>
    <row r="3" spans="1:9" s="8" customFormat="1" ht="12.75">
      <c r="A3" s="7"/>
      <c r="C3" s="9"/>
      <c r="D3" s="10"/>
      <c r="E3" s="10"/>
      <c r="F3" s="10"/>
      <c r="G3" s="10"/>
      <c r="H3" s="10"/>
      <c r="I3" s="10"/>
    </row>
    <row r="4" spans="1:9" s="12" customFormat="1" ht="12.75">
      <c r="A4" s="11" t="s">
        <v>239</v>
      </c>
      <c r="C4" s="13"/>
      <c r="D4" s="14"/>
      <c r="E4" s="14"/>
      <c r="F4" s="14"/>
      <c r="G4" s="14"/>
      <c r="H4" s="14"/>
      <c r="I4" s="14"/>
    </row>
    <row r="5" ht="12.75">
      <c r="C5" s="13"/>
    </row>
    <row r="6" spans="1:9" s="19" customFormat="1" ht="15">
      <c r="A6" s="18"/>
      <c r="C6" s="20"/>
      <c r="D6" s="19" t="s">
        <v>238</v>
      </c>
      <c r="E6" s="21"/>
      <c r="F6" s="21"/>
      <c r="G6" s="21"/>
      <c r="H6" s="21"/>
      <c r="I6" s="21"/>
    </row>
    <row r="7" spans="1:9" s="12" customFormat="1" ht="12.75">
      <c r="A7" s="11"/>
      <c r="C7" s="22"/>
      <c r="D7" s="14"/>
      <c r="E7" s="14"/>
      <c r="F7" s="14"/>
      <c r="G7" s="14"/>
      <c r="H7" s="14"/>
      <c r="I7" s="14"/>
    </row>
    <row r="8" spans="4:6" ht="12.75">
      <c r="D8" s="12" t="s">
        <v>211</v>
      </c>
      <c r="E8" s="14"/>
      <c r="F8" s="14"/>
    </row>
    <row r="10" spans="1:11" ht="13.5" thickBot="1">
      <c r="A10" s="24"/>
      <c r="E10" s="25"/>
      <c r="F10" s="25"/>
      <c r="G10" s="25"/>
      <c r="H10" s="25"/>
      <c r="I10" s="25"/>
      <c r="J10" s="26"/>
      <c r="K10" s="26"/>
    </row>
    <row r="11" spans="1:12" ht="13.5" thickBot="1">
      <c r="A11" s="219" t="s">
        <v>176</v>
      </c>
      <c r="B11" s="220"/>
      <c r="C11" s="27" t="s">
        <v>1</v>
      </c>
      <c r="D11" s="210"/>
      <c r="E11" s="28" t="s">
        <v>162</v>
      </c>
      <c r="F11" s="28"/>
      <c r="G11" s="28"/>
      <c r="H11" s="28"/>
      <c r="I11" s="28"/>
      <c r="J11" s="29"/>
      <c r="K11" s="29"/>
      <c r="L11" s="30"/>
    </row>
    <row r="12" spans="1:12" ht="13.5" thickBot="1">
      <c r="A12" s="31"/>
      <c r="B12" s="26"/>
      <c r="C12" s="32" t="s">
        <v>177</v>
      </c>
      <c r="D12" s="28"/>
      <c r="E12" s="28"/>
      <c r="F12" s="33"/>
      <c r="G12" s="33"/>
      <c r="H12" s="33"/>
      <c r="I12" s="33"/>
      <c r="J12" s="222" t="s">
        <v>230</v>
      </c>
      <c r="K12" s="223"/>
      <c r="L12" s="224"/>
    </row>
    <row r="13" spans="1:12" ht="39.75" thickBot="1">
      <c r="A13" s="34"/>
      <c r="B13" s="35"/>
      <c r="C13" s="36"/>
      <c r="D13" s="37" t="s">
        <v>199</v>
      </c>
      <c r="E13" s="1" t="s">
        <v>220</v>
      </c>
      <c r="F13" s="1" t="s">
        <v>222</v>
      </c>
      <c r="G13" s="1" t="s">
        <v>235</v>
      </c>
      <c r="H13" s="38" t="s">
        <v>234</v>
      </c>
      <c r="I13" s="2" t="s">
        <v>223</v>
      </c>
      <c r="J13" s="39" t="s">
        <v>197</v>
      </c>
      <c r="K13" s="40" t="s">
        <v>198</v>
      </c>
      <c r="L13" s="41" t="s">
        <v>224</v>
      </c>
    </row>
    <row r="14" spans="1:12" s="51" customFormat="1" ht="18" thickBot="1">
      <c r="A14" s="42"/>
      <c r="B14" s="43"/>
      <c r="C14" s="44" t="s">
        <v>226</v>
      </c>
      <c r="D14" s="45"/>
      <c r="E14" s="46"/>
      <c r="F14" s="46"/>
      <c r="G14" s="46"/>
      <c r="H14" s="46"/>
      <c r="I14" s="47"/>
      <c r="J14" s="48"/>
      <c r="K14" s="49"/>
      <c r="L14" s="50"/>
    </row>
    <row r="15" spans="1:12" ht="12.75">
      <c r="A15" s="52">
        <v>6</v>
      </c>
      <c r="B15" s="53"/>
      <c r="C15" s="54" t="s">
        <v>2</v>
      </c>
      <c r="D15" s="55">
        <f>D16+D25+D31+D38+D46</f>
        <v>17944880</v>
      </c>
      <c r="E15" s="56">
        <f aca="true" t="shared" si="0" ref="E15:K15">E16+E25+E31+E38+E46</f>
        <v>6463320</v>
      </c>
      <c r="F15" s="57">
        <f t="shared" si="0"/>
        <v>10732400</v>
      </c>
      <c r="G15" s="57">
        <f t="shared" si="0"/>
        <v>33600</v>
      </c>
      <c r="H15" s="57">
        <f t="shared" si="0"/>
        <v>0</v>
      </c>
      <c r="I15" s="58">
        <f t="shared" si="0"/>
        <v>4000</v>
      </c>
      <c r="J15" s="59">
        <f t="shared" si="0"/>
        <v>0</v>
      </c>
      <c r="K15" s="57">
        <f t="shared" si="0"/>
        <v>105860</v>
      </c>
      <c r="L15" s="60">
        <f>L16+L25+L31+L38+L46</f>
        <v>605700</v>
      </c>
    </row>
    <row r="16" spans="1:12" ht="12.75">
      <c r="A16" s="61">
        <v>63</v>
      </c>
      <c r="B16" s="62"/>
      <c r="C16" s="63" t="s">
        <v>184</v>
      </c>
      <c r="D16" s="64">
        <f>D17+D22</f>
        <v>90860</v>
      </c>
      <c r="E16" s="65">
        <f aca="true" t="shared" si="1" ref="E16:K16">E17+E22</f>
        <v>0</v>
      </c>
      <c r="F16" s="66">
        <f t="shared" si="1"/>
        <v>0</v>
      </c>
      <c r="G16" s="66">
        <f t="shared" si="1"/>
        <v>0</v>
      </c>
      <c r="H16" s="66">
        <f t="shared" si="1"/>
        <v>0</v>
      </c>
      <c r="I16" s="67">
        <f t="shared" si="1"/>
        <v>0</v>
      </c>
      <c r="J16" s="68">
        <f t="shared" si="1"/>
        <v>0</v>
      </c>
      <c r="K16" s="66">
        <f t="shared" si="1"/>
        <v>90860</v>
      </c>
      <c r="L16" s="69">
        <f>L17+L22</f>
        <v>0</v>
      </c>
    </row>
    <row r="17" spans="1:12" ht="24">
      <c r="A17" s="61">
        <v>632</v>
      </c>
      <c r="B17" s="62"/>
      <c r="C17" s="63" t="s">
        <v>188</v>
      </c>
      <c r="D17" s="64">
        <f>D18+D20</f>
        <v>90860</v>
      </c>
      <c r="E17" s="65">
        <f aca="true" t="shared" si="2" ref="E17:K17">E18+E20</f>
        <v>0</v>
      </c>
      <c r="F17" s="66">
        <f t="shared" si="2"/>
        <v>0</v>
      </c>
      <c r="G17" s="66">
        <f t="shared" si="2"/>
        <v>0</v>
      </c>
      <c r="H17" s="66">
        <f t="shared" si="2"/>
        <v>0</v>
      </c>
      <c r="I17" s="67">
        <f t="shared" si="2"/>
        <v>0</v>
      </c>
      <c r="J17" s="68">
        <f t="shared" si="2"/>
        <v>0</v>
      </c>
      <c r="K17" s="66">
        <f t="shared" si="2"/>
        <v>90860</v>
      </c>
      <c r="L17" s="69">
        <f>L18+L20</f>
        <v>0</v>
      </c>
    </row>
    <row r="18" spans="1:12" ht="12.75">
      <c r="A18" s="61">
        <v>6323</v>
      </c>
      <c r="B18" s="62"/>
      <c r="C18" s="63" t="s">
        <v>189</v>
      </c>
      <c r="D18" s="64">
        <f>D19</f>
        <v>90860</v>
      </c>
      <c r="E18" s="65">
        <f aca="true" t="shared" si="3" ref="E18:L18">E19</f>
        <v>0</v>
      </c>
      <c r="F18" s="66">
        <f t="shared" si="3"/>
        <v>0</v>
      </c>
      <c r="G18" s="66">
        <f t="shared" si="3"/>
        <v>0</v>
      </c>
      <c r="H18" s="66">
        <f t="shared" si="3"/>
        <v>0</v>
      </c>
      <c r="I18" s="67">
        <f t="shared" si="3"/>
        <v>0</v>
      </c>
      <c r="J18" s="68">
        <f t="shared" si="3"/>
        <v>0</v>
      </c>
      <c r="K18" s="66">
        <f t="shared" si="3"/>
        <v>90860</v>
      </c>
      <c r="L18" s="69">
        <f t="shared" si="3"/>
        <v>0</v>
      </c>
    </row>
    <row r="19" spans="1:12" ht="12.75">
      <c r="A19" s="70">
        <v>63231</v>
      </c>
      <c r="B19" s="62"/>
      <c r="C19" s="71" t="s">
        <v>189</v>
      </c>
      <c r="D19" s="64">
        <f>E19+F19+G19+H19+I19+J19+K19+L19</f>
        <v>90860</v>
      </c>
      <c r="E19" s="65"/>
      <c r="F19" s="66"/>
      <c r="G19" s="66"/>
      <c r="H19" s="66"/>
      <c r="I19" s="67"/>
      <c r="J19" s="68"/>
      <c r="K19" s="72">
        <v>90860</v>
      </c>
      <c r="L19" s="73"/>
    </row>
    <row r="20" spans="1:12" ht="12.75">
      <c r="A20" s="61">
        <v>6324</v>
      </c>
      <c r="B20" s="62"/>
      <c r="C20" s="63" t="s">
        <v>190</v>
      </c>
      <c r="D20" s="64">
        <f>D21</f>
        <v>0</v>
      </c>
      <c r="E20" s="65">
        <f aca="true" t="shared" si="4" ref="E20:L20">E21</f>
        <v>0</v>
      </c>
      <c r="F20" s="66">
        <f t="shared" si="4"/>
        <v>0</v>
      </c>
      <c r="G20" s="66">
        <f t="shared" si="4"/>
        <v>0</v>
      </c>
      <c r="H20" s="66">
        <f t="shared" si="4"/>
        <v>0</v>
      </c>
      <c r="I20" s="67">
        <f t="shared" si="4"/>
        <v>0</v>
      </c>
      <c r="J20" s="68">
        <f t="shared" si="4"/>
        <v>0</v>
      </c>
      <c r="K20" s="66">
        <f t="shared" si="4"/>
        <v>0</v>
      </c>
      <c r="L20" s="69">
        <f t="shared" si="4"/>
        <v>0</v>
      </c>
    </row>
    <row r="21" spans="1:12" ht="12.75">
      <c r="A21" s="70">
        <v>63241</v>
      </c>
      <c r="B21" s="62"/>
      <c r="C21" s="71" t="s">
        <v>190</v>
      </c>
      <c r="D21" s="64">
        <f>E21+F21+G21+H21+I21+J21+K21+L21</f>
        <v>0</v>
      </c>
      <c r="E21" s="65"/>
      <c r="F21" s="66"/>
      <c r="G21" s="66"/>
      <c r="H21" s="66"/>
      <c r="I21" s="67"/>
      <c r="J21" s="68"/>
      <c r="K21" s="72"/>
      <c r="L21" s="73"/>
    </row>
    <row r="22" spans="1:12" ht="12.75">
      <c r="A22" s="61">
        <v>634</v>
      </c>
      <c r="B22" s="62"/>
      <c r="C22" s="63" t="s">
        <v>185</v>
      </c>
      <c r="D22" s="64">
        <f>D23</f>
        <v>0</v>
      </c>
      <c r="E22" s="65">
        <f aca="true" t="shared" si="5" ref="E22:L23">E23</f>
        <v>0</v>
      </c>
      <c r="F22" s="66">
        <f t="shared" si="5"/>
        <v>0</v>
      </c>
      <c r="G22" s="66">
        <f t="shared" si="5"/>
        <v>0</v>
      </c>
      <c r="H22" s="66">
        <f t="shared" si="5"/>
        <v>0</v>
      </c>
      <c r="I22" s="67">
        <f t="shared" si="5"/>
        <v>0</v>
      </c>
      <c r="J22" s="68">
        <f t="shared" si="5"/>
        <v>0</v>
      </c>
      <c r="K22" s="66">
        <f t="shared" si="5"/>
        <v>0</v>
      </c>
      <c r="L22" s="69">
        <f t="shared" si="5"/>
        <v>0</v>
      </c>
    </row>
    <row r="23" spans="1:12" ht="24">
      <c r="A23" s="61">
        <v>6341</v>
      </c>
      <c r="B23" s="62"/>
      <c r="C23" s="63" t="s">
        <v>186</v>
      </c>
      <c r="D23" s="64">
        <f>D24</f>
        <v>0</v>
      </c>
      <c r="E23" s="65">
        <f t="shared" si="5"/>
        <v>0</v>
      </c>
      <c r="F23" s="66">
        <f t="shared" si="5"/>
        <v>0</v>
      </c>
      <c r="G23" s="66">
        <f t="shared" si="5"/>
        <v>0</v>
      </c>
      <c r="H23" s="66">
        <f t="shared" si="5"/>
        <v>0</v>
      </c>
      <c r="I23" s="67">
        <f t="shared" si="5"/>
        <v>0</v>
      </c>
      <c r="J23" s="68">
        <f t="shared" si="5"/>
        <v>0</v>
      </c>
      <c r="K23" s="66">
        <f t="shared" si="5"/>
        <v>0</v>
      </c>
      <c r="L23" s="69">
        <f t="shared" si="5"/>
        <v>0</v>
      </c>
    </row>
    <row r="24" spans="1:12" ht="12.75">
      <c r="A24" s="70">
        <v>63414</v>
      </c>
      <c r="B24" s="62"/>
      <c r="C24" s="71" t="s">
        <v>187</v>
      </c>
      <c r="D24" s="64">
        <f>E24+F24+G24+H24+I24+J24+K24+L24</f>
        <v>0</v>
      </c>
      <c r="E24" s="65"/>
      <c r="F24" s="66"/>
      <c r="G24" s="66"/>
      <c r="H24" s="66"/>
      <c r="I24" s="67"/>
      <c r="J24" s="74">
        <v>0</v>
      </c>
      <c r="K24" s="66"/>
      <c r="L24" s="69"/>
    </row>
    <row r="25" spans="1:12" ht="12" customHeight="1">
      <c r="A25" s="75">
        <v>64</v>
      </c>
      <c r="B25" s="76"/>
      <c r="C25" s="63" t="s">
        <v>3</v>
      </c>
      <c r="D25" s="64">
        <f>D26</f>
        <v>500</v>
      </c>
      <c r="E25" s="65">
        <f aca="true" t="shared" si="6" ref="E25:L25">E26</f>
        <v>0</v>
      </c>
      <c r="F25" s="66">
        <f t="shared" si="6"/>
        <v>500</v>
      </c>
      <c r="G25" s="66">
        <f t="shared" si="6"/>
        <v>0</v>
      </c>
      <c r="H25" s="66">
        <f t="shared" si="6"/>
        <v>0</v>
      </c>
      <c r="I25" s="67">
        <f t="shared" si="6"/>
        <v>0</v>
      </c>
      <c r="J25" s="68">
        <f t="shared" si="6"/>
        <v>0</v>
      </c>
      <c r="K25" s="66">
        <f t="shared" si="6"/>
        <v>0</v>
      </c>
      <c r="L25" s="69">
        <f t="shared" si="6"/>
        <v>0</v>
      </c>
    </row>
    <row r="26" spans="1:12" ht="12.75">
      <c r="A26" s="75">
        <v>641</v>
      </c>
      <c r="B26" s="76"/>
      <c r="C26" s="63" t="s">
        <v>4</v>
      </c>
      <c r="D26" s="64">
        <f>D27+D29</f>
        <v>500</v>
      </c>
      <c r="E26" s="65">
        <f aca="true" t="shared" si="7" ref="E26:K26">E27+E29</f>
        <v>0</v>
      </c>
      <c r="F26" s="66">
        <f t="shared" si="7"/>
        <v>500</v>
      </c>
      <c r="G26" s="66">
        <f t="shared" si="7"/>
        <v>0</v>
      </c>
      <c r="H26" s="66">
        <f t="shared" si="7"/>
        <v>0</v>
      </c>
      <c r="I26" s="67">
        <f t="shared" si="7"/>
        <v>0</v>
      </c>
      <c r="J26" s="68">
        <f t="shared" si="7"/>
        <v>0</v>
      </c>
      <c r="K26" s="66">
        <f t="shared" si="7"/>
        <v>0</v>
      </c>
      <c r="L26" s="69">
        <f>L27+L29</f>
        <v>0</v>
      </c>
    </row>
    <row r="27" spans="1:12" ht="24">
      <c r="A27" s="77">
        <v>6413</v>
      </c>
      <c r="B27" s="76"/>
      <c r="C27" s="63" t="s">
        <v>101</v>
      </c>
      <c r="D27" s="64">
        <f>D28</f>
        <v>500</v>
      </c>
      <c r="E27" s="65">
        <f aca="true" t="shared" si="8" ref="E27:L27">E28</f>
        <v>0</v>
      </c>
      <c r="F27" s="66">
        <f t="shared" si="8"/>
        <v>500</v>
      </c>
      <c r="G27" s="66">
        <f t="shared" si="8"/>
        <v>0</v>
      </c>
      <c r="H27" s="66">
        <f t="shared" si="8"/>
        <v>0</v>
      </c>
      <c r="I27" s="67">
        <f t="shared" si="8"/>
        <v>0</v>
      </c>
      <c r="J27" s="68">
        <f t="shared" si="8"/>
        <v>0</v>
      </c>
      <c r="K27" s="66">
        <f t="shared" si="8"/>
        <v>0</v>
      </c>
      <c r="L27" s="69">
        <f t="shared" si="8"/>
        <v>0</v>
      </c>
    </row>
    <row r="28" spans="1:12" ht="12.75">
      <c r="A28" s="78">
        <v>64132</v>
      </c>
      <c r="B28" s="76"/>
      <c r="C28" s="79" t="s">
        <v>5</v>
      </c>
      <c r="D28" s="64">
        <f>E28+F28+G28+H28+I28+J28+K28+L28</f>
        <v>500</v>
      </c>
      <c r="E28" s="80"/>
      <c r="F28" s="81">
        <v>500</v>
      </c>
      <c r="G28" s="81"/>
      <c r="H28" s="81"/>
      <c r="I28" s="82"/>
      <c r="J28" s="83"/>
      <c r="K28" s="84"/>
      <c r="L28" s="85"/>
    </row>
    <row r="29" spans="1:12" ht="12.75">
      <c r="A29" s="75">
        <v>6415</v>
      </c>
      <c r="B29" s="76"/>
      <c r="C29" s="63" t="s">
        <v>192</v>
      </c>
      <c r="D29" s="64">
        <f>D30</f>
        <v>0</v>
      </c>
      <c r="E29" s="65">
        <f aca="true" t="shared" si="9" ref="E29:L29">E30</f>
        <v>0</v>
      </c>
      <c r="F29" s="66">
        <f t="shared" si="9"/>
        <v>0</v>
      </c>
      <c r="G29" s="66">
        <f t="shared" si="9"/>
        <v>0</v>
      </c>
      <c r="H29" s="66">
        <f t="shared" si="9"/>
        <v>0</v>
      </c>
      <c r="I29" s="67">
        <f t="shared" si="9"/>
        <v>0</v>
      </c>
      <c r="J29" s="68">
        <f t="shared" si="9"/>
        <v>0</v>
      </c>
      <c r="K29" s="66">
        <f t="shared" si="9"/>
        <v>0</v>
      </c>
      <c r="L29" s="69">
        <f t="shared" si="9"/>
        <v>0</v>
      </c>
    </row>
    <row r="30" spans="1:12" ht="12.75">
      <c r="A30" s="78">
        <v>64151</v>
      </c>
      <c r="B30" s="76"/>
      <c r="C30" s="71" t="s">
        <v>192</v>
      </c>
      <c r="D30" s="64">
        <f>E30+F30+G30+H30+I30+J30+K30+L30</f>
        <v>0</v>
      </c>
      <c r="E30" s="80"/>
      <c r="F30" s="81"/>
      <c r="G30" s="81"/>
      <c r="H30" s="81"/>
      <c r="I30" s="82"/>
      <c r="J30" s="83"/>
      <c r="K30" s="84"/>
      <c r="L30" s="85"/>
    </row>
    <row r="31" spans="1:12" ht="24">
      <c r="A31" s="75">
        <v>65</v>
      </c>
      <c r="B31" s="76"/>
      <c r="C31" s="63" t="s">
        <v>6</v>
      </c>
      <c r="D31" s="64">
        <f aca="true" t="shared" si="10" ref="D31:L32">D32</f>
        <v>10731900</v>
      </c>
      <c r="E31" s="65">
        <f t="shared" si="10"/>
        <v>0</v>
      </c>
      <c r="F31" s="66">
        <f t="shared" si="10"/>
        <v>10731900</v>
      </c>
      <c r="G31" s="66">
        <f t="shared" si="10"/>
        <v>0</v>
      </c>
      <c r="H31" s="66">
        <f t="shared" si="10"/>
        <v>0</v>
      </c>
      <c r="I31" s="67">
        <f t="shared" si="10"/>
        <v>0</v>
      </c>
      <c r="J31" s="68">
        <f t="shared" si="10"/>
        <v>0</v>
      </c>
      <c r="K31" s="66">
        <f t="shared" si="10"/>
        <v>0</v>
      </c>
      <c r="L31" s="69">
        <f t="shared" si="10"/>
        <v>0</v>
      </c>
    </row>
    <row r="32" spans="1:12" ht="12.75">
      <c r="A32" s="75">
        <v>652</v>
      </c>
      <c r="B32" s="76"/>
      <c r="C32" s="63" t="s">
        <v>7</v>
      </c>
      <c r="D32" s="64">
        <f t="shared" si="10"/>
        <v>10731900</v>
      </c>
      <c r="E32" s="65">
        <f t="shared" si="10"/>
        <v>0</v>
      </c>
      <c r="F32" s="66">
        <f t="shared" si="10"/>
        <v>10731900</v>
      </c>
      <c r="G32" s="66">
        <f t="shared" si="10"/>
        <v>0</v>
      </c>
      <c r="H32" s="66">
        <f t="shared" si="10"/>
        <v>0</v>
      </c>
      <c r="I32" s="67">
        <f t="shared" si="10"/>
        <v>0</v>
      </c>
      <c r="J32" s="68">
        <f t="shared" si="10"/>
        <v>0</v>
      </c>
      <c r="K32" s="66">
        <f t="shared" si="10"/>
        <v>0</v>
      </c>
      <c r="L32" s="69">
        <f t="shared" si="10"/>
        <v>0</v>
      </c>
    </row>
    <row r="33" spans="1:12" s="87" customFormat="1" ht="12.75">
      <c r="A33" s="77">
        <v>6526</v>
      </c>
      <c r="B33" s="86"/>
      <c r="C33" s="63" t="s">
        <v>102</v>
      </c>
      <c r="D33" s="64">
        <f>D34+D35+D36+D37</f>
        <v>10731900</v>
      </c>
      <c r="E33" s="65">
        <f aca="true" t="shared" si="11" ref="E33:K33">E34+E35+E36+E37</f>
        <v>0</v>
      </c>
      <c r="F33" s="66">
        <f t="shared" si="11"/>
        <v>10731900</v>
      </c>
      <c r="G33" s="66">
        <f t="shared" si="11"/>
        <v>0</v>
      </c>
      <c r="H33" s="66">
        <f t="shared" si="11"/>
        <v>0</v>
      </c>
      <c r="I33" s="67">
        <f t="shared" si="11"/>
        <v>0</v>
      </c>
      <c r="J33" s="68">
        <f t="shared" si="11"/>
        <v>0</v>
      </c>
      <c r="K33" s="66">
        <f t="shared" si="11"/>
        <v>0</v>
      </c>
      <c r="L33" s="69">
        <f>L34+L35+L36+L37</f>
        <v>0</v>
      </c>
    </row>
    <row r="34" spans="1:12" ht="12.75">
      <c r="A34" s="78">
        <v>65264</v>
      </c>
      <c r="B34" s="76"/>
      <c r="C34" s="79" t="s">
        <v>9</v>
      </c>
      <c r="D34" s="64">
        <f>E34+F34+G34+H34+I34+J34+K34+L34</f>
        <v>10686900</v>
      </c>
      <c r="E34" s="88"/>
      <c r="F34" s="81">
        <v>10686900</v>
      </c>
      <c r="G34" s="72"/>
      <c r="H34" s="72"/>
      <c r="I34" s="89"/>
      <c r="J34" s="83"/>
      <c r="K34" s="90"/>
      <c r="L34" s="91"/>
    </row>
    <row r="35" spans="1:12" ht="12.75">
      <c r="A35" s="78">
        <v>65266</v>
      </c>
      <c r="B35" s="76"/>
      <c r="C35" s="79" t="s">
        <v>221</v>
      </c>
      <c r="D35" s="64">
        <f>E35+F35+G35+H35+I35+J35+K35+L35</f>
        <v>0</v>
      </c>
      <c r="E35" s="88"/>
      <c r="F35" s="81"/>
      <c r="G35" s="72"/>
      <c r="H35" s="72"/>
      <c r="I35" s="89"/>
      <c r="J35" s="83"/>
      <c r="K35" s="90"/>
      <c r="L35" s="91"/>
    </row>
    <row r="36" spans="1:12" ht="12.75">
      <c r="A36" s="78">
        <v>65267</v>
      </c>
      <c r="B36" s="76"/>
      <c r="C36" s="79" t="s">
        <v>160</v>
      </c>
      <c r="D36" s="64">
        <f>E36+F36+G36+H36+I36+J36+K36+L36</f>
        <v>0</v>
      </c>
      <c r="E36" s="88"/>
      <c r="F36" s="72"/>
      <c r="G36" s="72"/>
      <c r="H36" s="72"/>
      <c r="I36" s="89"/>
      <c r="J36" s="83"/>
      <c r="K36" s="84"/>
      <c r="L36" s="85"/>
    </row>
    <row r="37" spans="1:12" ht="12.75">
      <c r="A37" s="78">
        <v>65269</v>
      </c>
      <c r="B37" s="76"/>
      <c r="C37" s="79" t="s">
        <v>8</v>
      </c>
      <c r="D37" s="64">
        <f>E37+F37+G37+H37+I37+J37+K37+L37</f>
        <v>45000</v>
      </c>
      <c r="E37" s="88"/>
      <c r="F37" s="72">
        <v>45000</v>
      </c>
      <c r="G37" s="72"/>
      <c r="H37" s="72"/>
      <c r="I37" s="89"/>
      <c r="J37" s="83"/>
      <c r="K37" s="84"/>
      <c r="L37" s="85"/>
    </row>
    <row r="38" spans="1:12" ht="12.75">
      <c r="A38" s="75">
        <v>66</v>
      </c>
      <c r="B38" s="76"/>
      <c r="C38" s="63" t="s">
        <v>10</v>
      </c>
      <c r="D38" s="64">
        <f>D39+D43</f>
        <v>37600</v>
      </c>
      <c r="E38" s="65">
        <f aca="true" t="shared" si="12" ref="E38:K38">E39+E43</f>
        <v>0</v>
      </c>
      <c r="F38" s="66">
        <f t="shared" si="12"/>
        <v>0</v>
      </c>
      <c r="G38" s="66">
        <f t="shared" si="12"/>
        <v>33600</v>
      </c>
      <c r="H38" s="66">
        <f t="shared" si="12"/>
        <v>0</v>
      </c>
      <c r="I38" s="67">
        <f t="shared" si="12"/>
        <v>4000</v>
      </c>
      <c r="J38" s="68">
        <f t="shared" si="12"/>
        <v>0</v>
      </c>
      <c r="K38" s="66">
        <f t="shared" si="12"/>
        <v>0</v>
      </c>
      <c r="L38" s="69">
        <f>L39+L43</f>
        <v>0</v>
      </c>
    </row>
    <row r="39" spans="1:12" ht="24">
      <c r="A39" s="75">
        <v>661</v>
      </c>
      <c r="B39" s="76"/>
      <c r="C39" s="63" t="s">
        <v>13</v>
      </c>
      <c r="D39" s="64">
        <f aca="true" t="shared" si="13" ref="D39:K39">D41</f>
        <v>33600</v>
      </c>
      <c r="E39" s="65">
        <f t="shared" si="13"/>
        <v>0</v>
      </c>
      <c r="F39" s="66">
        <f t="shared" si="13"/>
        <v>0</v>
      </c>
      <c r="G39" s="66">
        <f t="shared" si="13"/>
        <v>33600</v>
      </c>
      <c r="H39" s="66">
        <f t="shared" si="13"/>
        <v>0</v>
      </c>
      <c r="I39" s="67">
        <f t="shared" si="13"/>
        <v>0</v>
      </c>
      <c r="J39" s="68">
        <f t="shared" si="13"/>
        <v>0</v>
      </c>
      <c r="K39" s="66">
        <f t="shared" si="13"/>
        <v>0</v>
      </c>
      <c r="L39" s="69">
        <f>L41</f>
        <v>0</v>
      </c>
    </row>
    <row r="40" spans="1:12" ht="12.75">
      <c r="A40" s="78"/>
      <c r="B40" s="76"/>
      <c r="C40" s="63" t="s">
        <v>14</v>
      </c>
      <c r="D40" s="92"/>
      <c r="E40" s="93"/>
      <c r="F40" s="66"/>
      <c r="G40" s="90"/>
      <c r="H40" s="90"/>
      <c r="I40" s="94"/>
      <c r="J40" s="83"/>
      <c r="K40" s="84"/>
      <c r="L40" s="85"/>
    </row>
    <row r="41" spans="1:12" ht="12.75">
      <c r="A41" s="77">
        <v>6615</v>
      </c>
      <c r="B41" s="76"/>
      <c r="C41" s="63" t="s">
        <v>149</v>
      </c>
      <c r="D41" s="64">
        <f aca="true" t="shared" si="14" ref="D41:L41">D42</f>
        <v>33600</v>
      </c>
      <c r="E41" s="65">
        <f t="shared" si="14"/>
        <v>0</v>
      </c>
      <c r="F41" s="66">
        <f t="shared" si="14"/>
        <v>0</v>
      </c>
      <c r="G41" s="66">
        <f t="shared" si="14"/>
        <v>33600</v>
      </c>
      <c r="H41" s="66">
        <f t="shared" si="14"/>
        <v>0</v>
      </c>
      <c r="I41" s="67">
        <f t="shared" si="14"/>
        <v>0</v>
      </c>
      <c r="J41" s="68">
        <f t="shared" si="14"/>
        <v>0</v>
      </c>
      <c r="K41" s="66">
        <f t="shared" si="14"/>
        <v>0</v>
      </c>
      <c r="L41" s="69">
        <f t="shared" si="14"/>
        <v>0</v>
      </c>
    </row>
    <row r="42" spans="1:12" s="8" customFormat="1" ht="12.75">
      <c r="A42" s="95">
        <v>66151</v>
      </c>
      <c r="B42" s="96"/>
      <c r="C42" s="71" t="s">
        <v>150</v>
      </c>
      <c r="D42" s="64">
        <f>E42+F42+G42+H42+I42+J42+K42+L42</f>
        <v>33600</v>
      </c>
      <c r="E42" s="88"/>
      <c r="F42" s="72"/>
      <c r="G42" s="72">
        <v>33600</v>
      </c>
      <c r="H42" s="72"/>
      <c r="I42" s="89"/>
      <c r="J42" s="97"/>
      <c r="K42" s="98"/>
      <c r="L42" s="99"/>
    </row>
    <row r="43" spans="1:12" ht="22.5">
      <c r="A43" s="75">
        <v>663</v>
      </c>
      <c r="B43" s="76"/>
      <c r="C43" s="71" t="s">
        <v>191</v>
      </c>
      <c r="D43" s="64">
        <f>D44</f>
        <v>4000</v>
      </c>
      <c r="E43" s="65">
        <f aca="true" t="shared" si="15" ref="E43:L44">E44</f>
        <v>0</v>
      </c>
      <c r="F43" s="66">
        <f t="shared" si="15"/>
        <v>0</v>
      </c>
      <c r="G43" s="66">
        <f t="shared" si="15"/>
        <v>0</v>
      </c>
      <c r="H43" s="66">
        <f t="shared" si="15"/>
        <v>0</v>
      </c>
      <c r="I43" s="67">
        <f t="shared" si="15"/>
        <v>4000</v>
      </c>
      <c r="J43" s="68">
        <f t="shared" si="15"/>
        <v>0</v>
      </c>
      <c r="K43" s="66">
        <f t="shared" si="15"/>
        <v>0</v>
      </c>
      <c r="L43" s="69">
        <f t="shared" si="15"/>
        <v>0</v>
      </c>
    </row>
    <row r="44" spans="1:12" ht="12.75">
      <c r="A44" s="75">
        <v>6631</v>
      </c>
      <c r="B44" s="76"/>
      <c r="C44" s="71" t="s">
        <v>212</v>
      </c>
      <c r="D44" s="64">
        <f>D45</f>
        <v>4000</v>
      </c>
      <c r="E44" s="65">
        <f t="shared" si="15"/>
        <v>0</v>
      </c>
      <c r="F44" s="66">
        <f t="shared" si="15"/>
        <v>0</v>
      </c>
      <c r="G44" s="66">
        <f t="shared" si="15"/>
        <v>0</v>
      </c>
      <c r="H44" s="66">
        <f t="shared" si="15"/>
        <v>0</v>
      </c>
      <c r="I44" s="67">
        <f t="shared" si="15"/>
        <v>4000</v>
      </c>
      <c r="J44" s="68">
        <f t="shared" si="15"/>
        <v>0</v>
      </c>
      <c r="K44" s="66">
        <f t="shared" si="15"/>
        <v>0</v>
      </c>
      <c r="L44" s="69">
        <f t="shared" si="15"/>
        <v>0</v>
      </c>
    </row>
    <row r="45" spans="1:12" s="8" customFormat="1" ht="12.75">
      <c r="A45" s="95">
        <v>66311</v>
      </c>
      <c r="B45" s="96"/>
      <c r="C45" s="71" t="s">
        <v>213</v>
      </c>
      <c r="D45" s="64">
        <f>E45+F45+G45+H45+I45+J45+K45+L45</f>
        <v>4000</v>
      </c>
      <c r="E45" s="88"/>
      <c r="F45" s="72"/>
      <c r="G45" s="72"/>
      <c r="H45" s="72"/>
      <c r="I45" s="89">
        <v>4000</v>
      </c>
      <c r="J45" s="97"/>
      <c r="K45" s="98"/>
      <c r="L45" s="99"/>
    </row>
    <row r="46" spans="1:12" ht="12.75">
      <c r="A46" s="75">
        <v>67</v>
      </c>
      <c r="B46" s="76"/>
      <c r="C46" s="63" t="s">
        <v>161</v>
      </c>
      <c r="D46" s="64">
        <f aca="true" t="shared" si="16" ref="D46:L46">D47</f>
        <v>7084020</v>
      </c>
      <c r="E46" s="65">
        <f t="shared" si="16"/>
        <v>6463320</v>
      </c>
      <c r="F46" s="66">
        <f t="shared" si="16"/>
        <v>0</v>
      </c>
      <c r="G46" s="66">
        <f t="shared" si="16"/>
        <v>0</v>
      </c>
      <c r="H46" s="66">
        <f t="shared" si="16"/>
        <v>0</v>
      </c>
      <c r="I46" s="67">
        <f t="shared" si="16"/>
        <v>0</v>
      </c>
      <c r="J46" s="68">
        <f t="shared" si="16"/>
        <v>0</v>
      </c>
      <c r="K46" s="66">
        <f t="shared" si="16"/>
        <v>15000</v>
      </c>
      <c r="L46" s="69">
        <f t="shared" si="16"/>
        <v>605700</v>
      </c>
    </row>
    <row r="47" spans="1:12" ht="12.75">
      <c r="A47" s="75">
        <v>671</v>
      </c>
      <c r="B47" s="76"/>
      <c r="C47" s="63" t="s">
        <v>11</v>
      </c>
      <c r="D47" s="64">
        <f aca="true" t="shared" si="17" ref="D47:K47">D48+D50</f>
        <v>7084020</v>
      </c>
      <c r="E47" s="65">
        <f t="shared" si="17"/>
        <v>6463320</v>
      </c>
      <c r="F47" s="66">
        <f t="shared" si="17"/>
        <v>0</v>
      </c>
      <c r="G47" s="66">
        <f t="shared" si="17"/>
        <v>0</v>
      </c>
      <c r="H47" s="66">
        <f t="shared" si="17"/>
        <v>0</v>
      </c>
      <c r="I47" s="67">
        <f t="shared" si="17"/>
        <v>0</v>
      </c>
      <c r="J47" s="68">
        <f t="shared" si="17"/>
        <v>0</v>
      </c>
      <c r="K47" s="66">
        <f t="shared" si="17"/>
        <v>15000</v>
      </c>
      <c r="L47" s="69">
        <f>L48+L50</f>
        <v>605700</v>
      </c>
    </row>
    <row r="48" spans="1:12" ht="12.75">
      <c r="A48" s="77">
        <v>6711</v>
      </c>
      <c r="B48" s="76"/>
      <c r="C48" s="63" t="s">
        <v>103</v>
      </c>
      <c r="D48" s="64">
        <f aca="true" t="shared" si="18" ref="D48:L48">D49</f>
        <v>6418264</v>
      </c>
      <c r="E48" s="65">
        <f t="shared" si="18"/>
        <v>5797564</v>
      </c>
      <c r="F48" s="66">
        <f t="shared" si="18"/>
        <v>0</v>
      </c>
      <c r="G48" s="66">
        <f t="shared" si="18"/>
        <v>0</v>
      </c>
      <c r="H48" s="66">
        <f t="shared" si="18"/>
        <v>0</v>
      </c>
      <c r="I48" s="67">
        <f t="shared" si="18"/>
        <v>0</v>
      </c>
      <c r="J48" s="68">
        <f t="shared" si="18"/>
        <v>0</v>
      </c>
      <c r="K48" s="66">
        <f t="shared" si="18"/>
        <v>15000</v>
      </c>
      <c r="L48" s="69">
        <f t="shared" si="18"/>
        <v>605700</v>
      </c>
    </row>
    <row r="49" spans="1:12" s="8" customFormat="1" ht="12.75">
      <c r="A49" s="95">
        <v>67111</v>
      </c>
      <c r="B49" s="96"/>
      <c r="C49" s="71" t="s">
        <v>12</v>
      </c>
      <c r="D49" s="64">
        <f>E49+F49+G49+H49+I49+J49+K49+L49</f>
        <v>6418264</v>
      </c>
      <c r="E49" s="88">
        <v>5797564</v>
      </c>
      <c r="F49" s="72"/>
      <c r="G49" s="72"/>
      <c r="H49" s="72"/>
      <c r="I49" s="89"/>
      <c r="J49" s="97"/>
      <c r="K49" s="72">
        <v>15000</v>
      </c>
      <c r="L49" s="73">
        <v>605700</v>
      </c>
    </row>
    <row r="50" spans="1:12" ht="22.5">
      <c r="A50" s="77">
        <v>6712</v>
      </c>
      <c r="B50" s="76"/>
      <c r="C50" s="79" t="s">
        <v>104</v>
      </c>
      <c r="D50" s="64">
        <f aca="true" t="shared" si="19" ref="D50:L50">D51</f>
        <v>665756</v>
      </c>
      <c r="E50" s="65">
        <f t="shared" si="19"/>
        <v>665756</v>
      </c>
      <c r="F50" s="66">
        <f t="shared" si="19"/>
        <v>0</v>
      </c>
      <c r="G50" s="66">
        <f t="shared" si="19"/>
        <v>0</v>
      </c>
      <c r="H50" s="66">
        <f t="shared" si="19"/>
        <v>0</v>
      </c>
      <c r="I50" s="67">
        <f t="shared" si="19"/>
        <v>0</v>
      </c>
      <c r="J50" s="68">
        <f t="shared" si="19"/>
        <v>0</v>
      </c>
      <c r="K50" s="66">
        <f t="shared" si="19"/>
        <v>0</v>
      </c>
      <c r="L50" s="69">
        <f t="shared" si="19"/>
        <v>0</v>
      </c>
    </row>
    <row r="51" spans="1:12" ht="22.5">
      <c r="A51" s="78">
        <v>67121</v>
      </c>
      <c r="B51" s="76"/>
      <c r="C51" s="79" t="s">
        <v>140</v>
      </c>
      <c r="D51" s="64">
        <f>E51+F51+G51+H51+I51+J51+K51+L51</f>
        <v>665756</v>
      </c>
      <c r="E51" s="93">
        <v>665756</v>
      </c>
      <c r="F51" s="90"/>
      <c r="G51" s="90"/>
      <c r="H51" s="90">
        <v>0</v>
      </c>
      <c r="I51" s="94"/>
      <c r="J51" s="83"/>
      <c r="K51" s="90"/>
      <c r="L51" s="91"/>
    </row>
    <row r="52" spans="1:12" ht="12.75">
      <c r="A52" s="75">
        <v>7</v>
      </c>
      <c r="B52" s="76"/>
      <c r="C52" s="71" t="s">
        <v>200</v>
      </c>
      <c r="D52" s="64">
        <f>D53+D57</f>
        <v>31300</v>
      </c>
      <c r="E52" s="65">
        <f aca="true" t="shared" si="20" ref="E52:K52">E53+E57</f>
        <v>0</v>
      </c>
      <c r="F52" s="66">
        <f t="shared" si="20"/>
        <v>0</v>
      </c>
      <c r="G52" s="66">
        <f t="shared" si="20"/>
        <v>0</v>
      </c>
      <c r="H52" s="66">
        <f t="shared" si="20"/>
        <v>31300</v>
      </c>
      <c r="I52" s="67">
        <f t="shared" si="20"/>
        <v>0</v>
      </c>
      <c r="J52" s="68">
        <f t="shared" si="20"/>
        <v>0</v>
      </c>
      <c r="K52" s="66">
        <f t="shared" si="20"/>
        <v>0</v>
      </c>
      <c r="L52" s="69">
        <f>L53+L57</f>
        <v>0</v>
      </c>
    </row>
    <row r="53" spans="1:12" ht="22.5">
      <c r="A53" s="75">
        <v>71</v>
      </c>
      <c r="B53" s="76"/>
      <c r="C53" s="79" t="s">
        <v>206</v>
      </c>
      <c r="D53" s="64">
        <f>D54</f>
        <v>23700</v>
      </c>
      <c r="E53" s="65">
        <f aca="true" t="shared" si="21" ref="E53:L55">E54</f>
        <v>0</v>
      </c>
      <c r="F53" s="66">
        <f t="shared" si="21"/>
        <v>0</v>
      </c>
      <c r="G53" s="66">
        <f t="shared" si="21"/>
        <v>0</v>
      </c>
      <c r="H53" s="66">
        <f t="shared" si="21"/>
        <v>23700</v>
      </c>
      <c r="I53" s="67">
        <f t="shared" si="21"/>
        <v>0</v>
      </c>
      <c r="J53" s="68">
        <f t="shared" si="21"/>
        <v>0</v>
      </c>
      <c r="K53" s="66">
        <f t="shared" si="21"/>
        <v>0</v>
      </c>
      <c r="L53" s="69">
        <f t="shared" si="21"/>
        <v>0</v>
      </c>
    </row>
    <row r="54" spans="1:12" ht="12.75">
      <c r="A54" s="75">
        <v>711</v>
      </c>
      <c r="B54" s="76"/>
      <c r="C54" s="79" t="s">
        <v>207</v>
      </c>
      <c r="D54" s="64">
        <f>D55</f>
        <v>23700</v>
      </c>
      <c r="E54" s="65">
        <f t="shared" si="21"/>
        <v>0</v>
      </c>
      <c r="F54" s="66">
        <f t="shared" si="21"/>
        <v>0</v>
      </c>
      <c r="G54" s="66">
        <f t="shared" si="21"/>
        <v>0</v>
      </c>
      <c r="H54" s="66">
        <f t="shared" si="21"/>
        <v>23700</v>
      </c>
      <c r="I54" s="67">
        <f t="shared" si="21"/>
        <v>0</v>
      </c>
      <c r="J54" s="68">
        <f t="shared" si="21"/>
        <v>0</v>
      </c>
      <c r="K54" s="66">
        <f t="shared" si="21"/>
        <v>0</v>
      </c>
      <c r="L54" s="69">
        <f t="shared" si="21"/>
        <v>0</v>
      </c>
    </row>
    <row r="55" spans="1:12" ht="12.75">
      <c r="A55" s="75">
        <v>7111</v>
      </c>
      <c r="B55" s="76"/>
      <c r="C55" s="71" t="s">
        <v>214</v>
      </c>
      <c r="D55" s="64">
        <f>D56</f>
        <v>23700</v>
      </c>
      <c r="E55" s="65">
        <f t="shared" si="21"/>
        <v>0</v>
      </c>
      <c r="F55" s="66">
        <f t="shared" si="21"/>
        <v>0</v>
      </c>
      <c r="G55" s="66">
        <f t="shared" si="21"/>
        <v>0</v>
      </c>
      <c r="H55" s="66">
        <f t="shared" si="21"/>
        <v>23700</v>
      </c>
      <c r="I55" s="67">
        <f t="shared" si="21"/>
        <v>0</v>
      </c>
      <c r="J55" s="68">
        <f t="shared" si="21"/>
        <v>0</v>
      </c>
      <c r="K55" s="66">
        <f t="shared" si="21"/>
        <v>0</v>
      </c>
      <c r="L55" s="69">
        <f t="shared" si="21"/>
        <v>0</v>
      </c>
    </row>
    <row r="56" spans="1:12" ht="12.75">
      <c r="A56" s="78">
        <v>71112</v>
      </c>
      <c r="B56" s="76"/>
      <c r="C56" s="71" t="s">
        <v>201</v>
      </c>
      <c r="D56" s="64">
        <f>E56+F56+G56+H56+I56+J56+K56+L56</f>
        <v>23700</v>
      </c>
      <c r="E56" s="93"/>
      <c r="F56" s="90"/>
      <c r="G56" s="90"/>
      <c r="H56" s="90">
        <v>23700</v>
      </c>
      <c r="I56" s="94"/>
      <c r="J56" s="83"/>
      <c r="K56" s="90"/>
      <c r="L56" s="91"/>
    </row>
    <row r="57" spans="1:12" ht="22.5">
      <c r="A57" s="75">
        <v>72</v>
      </c>
      <c r="B57" s="76"/>
      <c r="C57" s="71" t="s">
        <v>202</v>
      </c>
      <c r="D57" s="64">
        <f>D58</f>
        <v>7600</v>
      </c>
      <c r="E57" s="65">
        <f aca="true" t="shared" si="22" ref="E57:L59">E58</f>
        <v>0</v>
      </c>
      <c r="F57" s="66">
        <f t="shared" si="22"/>
        <v>0</v>
      </c>
      <c r="G57" s="66">
        <f t="shared" si="22"/>
        <v>0</v>
      </c>
      <c r="H57" s="66">
        <f t="shared" si="22"/>
        <v>7600</v>
      </c>
      <c r="I57" s="67">
        <f t="shared" si="22"/>
        <v>0</v>
      </c>
      <c r="J57" s="68">
        <f t="shared" si="22"/>
        <v>0</v>
      </c>
      <c r="K57" s="66">
        <f t="shared" si="22"/>
        <v>0</v>
      </c>
      <c r="L57" s="69">
        <f t="shared" si="22"/>
        <v>0</v>
      </c>
    </row>
    <row r="58" spans="1:12" ht="12.75">
      <c r="A58" s="75">
        <v>722</v>
      </c>
      <c r="B58" s="76"/>
      <c r="C58" s="71" t="s">
        <v>203</v>
      </c>
      <c r="D58" s="64">
        <f>D59</f>
        <v>7600</v>
      </c>
      <c r="E58" s="65">
        <f t="shared" si="22"/>
        <v>0</v>
      </c>
      <c r="F58" s="66">
        <f t="shared" si="22"/>
        <v>0</v>
      </c>
      <c r="G58" s="66">
        <f t="shared" si="22"/>
        <v>0</v>
      </c>
      <c r="H58" s="66">
        <f t="shared" si="22"/>
        <v>7600</v>
      </c>
      <c r="I58" s="67">
        <f t="shared" si="22"/>
        <v>0</v>
      </c>
      <c r="J58" s="68">
        <f t="shared" si="22"/>
        <v>0</v>
      </c>
      <c r="K58" s="66">
        <f t="shared" si="22"/>
        <v>0</v>
      </c>
      <c r="L58" s="69">
        <f t="shared" si="22"/>
        <v>0</v>
      </c>
    </row>
    <row r="59" spans="1:12" ht="12.75">
      <c r="A59" s="75">
        <v>7227</v>
      </c>
      <c r="B59" s="76"/>
      <c r="C59" s="71" t="s">
        <v>215</v>
      </c>
      <c r="D59" s="64">
        <f>D60</f>
        <v>7600</v>
      </c>
      <c r="E59" s="65">
        <f t="shared" si="22"/>
        <v>0</v>
      </c>
      <c r="F59" s="66">
        <f t="shared" si="22"/>
        <v>0</v>
      </c>
      <c r="G59" s="66">
        <f t="shared" si="22"/>
        <v>0</v>
      </c>
      <c r="H59" s="66">
        <f t="shared" si="22"/>
        <v>7600</v>
      </c>
      <c r="I59" s="67">
        <f t="shared" si="22"/>
        <v>0</v>
      </c>
      <c r="J59" s="68">
        <f t="shared" si="22"/>
        <v>0</v>
      </c>
      <c r="K59" s="66">
        <f t="shared" si="22"/>
        <v>0</v>
      </c>
      <c r="L59" s="69">
        <f t="shared" si="22"/>
        <v>0</v>
      </c>
    </row>
    <row r="60" spans="1:12" ht="12.75">
      <c r="A60" s="78">
        <v>72273</v>
      </c>
      <c r="B60" s="76"/>
      <c r="C60" s="71" t="s">
        <v>204</v>
      </c>
      <c r="D60" s="64">
        <f>E60+F60+G60+H60+I60+J60+K60+L60</f>
        <v>7600</v>
      </c>
      <c r="E60" s="93"/>
      <c r="F60" s="90"/>
      <c r="G60" s="90"/>
      <c r="H60" s="90">
        <v>7600</v>
      </c>
      <c r="I60" s="94"/>
      <c r="J60" s="83"/>
      <c r="K60" s="90"/>
      <c r="L60" s="91"/>
    </row>
    <row r="61" spans="1:12" ht="12.75">
      <c r="A61" s="78"/>
      <c r="B61" s="76"/>
      <c r="C61" s="79"/>
      <c r="D61" s="64"/>
      <c r="E61" s="93"/>
      <c r="F61" s="90"/>
      <c r="G61" s="90"/>
      <c r="H61" s="90"/>
      <c r="I61" s="94"/>
      <c r="J61" s="83"/>
      <c r="K61" s="90"/>
      <c r="L61" s="91"/>
    </row>
    <row r="62" spans="1:12" ht="12.75">
      <c r="A62" s="78">
        <v>92211</v>
      </c>
      <c r="B62" s="76"/>
      <c r="C62" s="79" t="s">
        <v>210</v>
      </c>
      <c r="D62" s="64">
        <f>E62+F62+G62++H62+I62+J62+K62+L62</f>
        <v>92770</v>
      </c>
      <c r="E62" s="93"/>
      <c r="F62" s="90">
        <v>74534</v>
      </c>
      <c r="G62" s="90"/>
      <c r="H62" s="90"/>
      <c r="I62" s="94"/>
      <c r="J62" s="100">
        <v>18236</v>
      </c>
      <c r="K62" s="90"/>
      <c r="L62" s="91"/>
    </row>
    <row r="63" spans="1:12" ht="13.5" thickBot="1">
      <c r="A63" s="101">
        <v>92212</v>
      </c>
      <c r="B63" s="102"/>
      <c r="C63" s="103" t="s">
        <v>183</v>
      </c>
      <c r="D63" s="104">
        <f>E63+F63+G63++H63+I63+J63+K63+L63</f>
        <v>87450</v>
      </c>
      <c r="E63" s="105"/>
      <c r="F63" s="106">
        <v>87450</v>
      </c>
      <c r="G63" s="106"/>
      <c r="H63" s="106"/>
      <c r="I63" s="107"/>
      <c r="J63" s="108"/>
      <c r="K63" s="109"/>
      <c r="L63" s="110"/>
    </row>
    <row r="64" spans="1:12" s="12" customFormat="1" ht="13.5" thickBot="1">
      <c r="A64" s="111"/>
      <c r="B64" s="29"/>
      <c r="C64" s="112" t="s">
        <v>178</v>
      </c>
      <c r="D64" s="113">
        <f>D15+D52+D62+D63</f>
        <v>18156400</v>
      </c>
      <c r="E64" s="114">
        <f aca="true" t="shared" si="23" ref="E64:K64">E15+E52+E62+E63</f>
        <v>6463320</v>
      </c>
      <c r="F64" s="115">
        <f t="shared" si="23"/>
        <v>10894384</v>
      </c>
      <c r="G64" s="115">
        <f t="shared" si="23"/>
        <v>33600</v>
      </c>
      <c r="H64" s="115">
        <f t="shared" si="23"/>
        <v>31300</v>
      </c>
      <c r="I64" s="116">
        <f t="shared" si="23"/>
        <v>4000</v>
      </c>
      <c r="J64" s="117">
        <f t="shared" si="23"/>
        <v>18236</v>
      </c>
      <c r="K64" s="115">
        <f t="shared" si="23"/>
        <v>105860</v>
      </c>
      <c r="L64" s="118">
        <f>L15+L52+L62+L63</f>
        <v>605700</v>
      </c>
    </row>
    <row r="65" spans="1:12" s="12" customFormat="1" ht="12.75">
      <c r="A65" s="168"/>
      <c r="B65" s="168"/>
      <c r="C65" s="189"/>
      <c r="D65" s="33"/>
      <c r="E65" s="33"/>
      <c r="F65" s="33"/>
      <c r="G65" s="33"/>
      <c r="H65" s="33"/>
      <c r="I65" s="33"/>
      <c r="J65" s="33"/>
      <c r="K65" s="33"/>
      <c r="L65" s="33"/>
    </row>
    <row r="66" spans="1:12" s="12" customFormat="1" ht="12.75">
      <c r="A66" s="168"/>
      <c r="B66" s="168"/>
      <c r="C66" s="189"/>
      <c r="D66" s="33"/>
      <c r="E66" s="33"/>
      <c r="F66" s="33"/>
      <c r="G66" s="33"/>
      <c r="H66" s="33"/>
      <c r="I66" s="33"/>
      <c r="J66" s="33"/>
      <c r="K66" s="33"/>
      <c r="L66" s="33"/>
    </row>
    <row r="67" spans="1:12" s="12" customFormat="1" ht="12.75">
      <c r="A67" s="168"/>
      <c r="B67" s="168"/>
      <c r="C67" s="189"/>
      <c r="D67" s="33"/>
      <c r="E67" s="33"/>
      <c r="F67" s="33"/>
      <c r="G67" s="33"/>
      <c r="H67" s="33"/>
      <c r="I67" s="33"/>
      <c r="J67" s="33"/>
      <c r="K67" s="33"/>
      <c r="L67" s="33"/>
    </row>
    <row r="68" spans="1:12" s="12" customFormat="1" ht="12.75">
      <c r="A68" s="168"/>
      <c r="B68" s="168"/>
      <c r="C68" s="189"/>
      <c r="D68" s="33"/>
      <c r="E68" s="33"/>
      <c r="F68" s="33"/>
      <c r="G68" s="33"/>
      <c r="H68" s="33"/>
      <c r="I68" s="33"/>
      <c r="J68" s="33"/>
      <c r="K68" s="33"/>
      <c r="L68" s="33"/>
    </row>
    <row r="69" spans="1:12" s="12" customFormat="1" ht="12.75">
      <c r="A69" s="168"/>
      <c r="B69" s="168"/>
      <c r="C69" s="189"/>
      <c r="D69" s="33"/>
      <c r="E69" s="33"/>
      <c r="F69" s="33"/>
      <c r="G69" s="33"/>
      <c r="H69" s="33"/>
      <c r="I69" s="33"/>
      <c r="J69" s="33"/>
      <c r="K69" s="33"/>
      <c r="L69" s="33"/>
    </row>
    <row r="70" spans="1:12" s="12" customFormat="1" ht="12.75">
      <c r="A70" s="168"/>
      <c r="B70" s="168"/>
      <c r="C70" s="189"/>
      <c r="D70" s="33"/>
      <c r="E70" s="33"/>
      <c r="F70" s="33"/>
      <c r="G70" s="33"/>
      <c r="H70" s="33"/>
      <c r="I70" s="33"/>
      <c r="J70" s="33"/>
      <c r="K70" s="33"/>
      <c r="L70" s="33"/>
    </row>
    <row r="71" spans="1:12" s="12" customFormat="1" ht="12.75">
      <c r="A71" s="168"/>
      <c r="B71" s="168"/>
      <c r="C71" s="189"/>
      <c r="D71" s="33"/>
      <c r="E71" s="33"/>
      <c r="F71" s="33"/>
      <c r="G71" s="33"/>
      <c r="H71" s="33"/>
      <c r="I71" s="33"/>
      <c r="J71" s="33"/>
      <c r="K71" s="33"/>
      <c r="L71" s="33"/>
    </row>
    <row r="72" spans="1:12" s="12" customFormat="1" ht="12.75">
      <c r="A72" s="168"/>
      <c r="B72" s="168"/>
      <c r="C72" s="189"/>
      <c r="D72" s="33"/>
      <c r="E72" s="33"/>
      <c r="F72" s="33"/>
      <c r="G72" s="33"/>
      <c r="H72" s="33"/>
      <c r="I72" s="33"/>
      <c r="J72" s="33"/>
      <c r="K72" s="33"/>
      <c r="L72" s="33"/>
    </row>
    <row r="73" spans="1:12" s="12" customFormat="1" ht="12.75">
      <c r="A73" s="168"/>
      <c r="B73" s="168"/>
      <c r="C73" s="189"/>
      <c r="D73" s="33"/>
      <c r="E73" s="33"/>
      <c r="F73" s="33"/>
      <c r="G73" s="33"/>
      <c r="H73" s="33"/>
      <c r="I73" s="33"/>
      <c r="J73" s="33"/>
      <c r="K73" s="33"/>
      <c r="L73" s="33"/>
    </row>
    <row r="74" spans="1:12" s="12" customFormat="1" ht="12.75">
      <c r="A74" s="168"/>
      <c r="B74" s="168"/>
      <c r="C74" s="189"/>
      <c r="D74" s="33"/>
      <c r="E74" s="33"/>
      <c r="F74" s="33"/>
      <c r="G74" s="33"/>
      <c r="H74" s="33"/>
      <c r="I74" s="33"/>
      <c r="J74" s="33"/>
      <c r="K74" s="33"/>
      <c r="L74" s="33"/>
    </row>
    <row r="75" spans="1:12" s="12" customFormat="1" ht="12.75">
      <c r="A75" s="168"/>
      <c r="B75" s="168"/>
      <c r="C75" s="189"/>
      <c r="D75" s="33"/>
      <c r="E75" s="33"/>
      <c r="F75" s="33"/>
      <c r="G75" s="33"/>
      <c r="H75" s="33"/>
      <c r="I75" s="33"/>
      <c r="J75" s="33"/>
      <c r="K75" s="33"/>
      <c r="L75" s="33"/>
    </row>
    <row r="76" spans="1:12" s="12" customFormat="1" ht="12.75">
      <c r="A76" s="168"/>
      <c r="B76" s="168"/>
      <c r="C76" s="189"/>
      <c r="D76" s="33"/>
      <c r="E76" s="33"/>
      <c r="F76" s="33"/>
      <c r="G76" s="33"/>
      <c r="H76" s="33"/>
      <c r="I76" s="33"/>
      <c r="J76" s="33"/>
      <c r="K76" s="33"/>
      <c r="L76" s="33"/>
    </row>
    <row r="77" spans="1:12" s="12" customFormat="1" ht="12.75">
      <c r="A77" s="168"/>
      <c r="B77" s="168"/>
      <c r="C77" s="189"/>
      <c r="D77" s="33"/>
      <c r="E77" s="33"/>
      <c r="F77" s="33"/>
      <c r="G77" s="33"/>
      <c r="H77" s="33"/>
      <c r="I77" s="33"/>
      <c r="J77" s="33"/>
      <c r="K77" s="33"/>
      <c r="L77" s="33"/>
    </row>
    <row r="78" spans="1:12" s="12" customFormat="1" ht="12.75">
      <c r="A78" s="168"/>
      <c r="B78" s="168"/>
      <c r="C78" s="189"/>
      <c r="D78" s="33"/>
      <c r="E78" s="33"/>
      <c r="F78" s="33"/>
      <c r="G78" s="33"/>
      <c r="H78" s="33"/>
      <c r="I78" s="33"/>
      <c r="J78" s="33"/>
      <c r="K78" s="33"/>
      <c r="L78" s="33"/>
    </row>
    <row r="79" spans="1:12" s="12" customFormat="1" ht="12.75">
      <c r="A79" s="168"/>
      <c r="B79" s="168"/>
      <c r="C79" s="189"/>
      <c r="D79" s="33"/>
      <c r="E79" s="33"/>
      <c r="F79" s="33"/>
      <c r="G79" s="33"/>
      <c r="H79" s="33"/>
      <c r="I79" s="33"/>
      <c r="J79" s="33"/>
      <c r="K79" s="33"/>
      <c r="L79" s="33"/>
    </row>
    <row r="80" spans="1:12" s="12" customFormat="1" ht="12.75">
      <c r="A80" s="168"/>
      <c r="B80" s="168"/>
      <c r="C80" s="189"/>
      <c r="D80" s="33"/>
      <c r="E80" s="33"/>
      <c r="F80" s="33"/>
      <c r="G80" s="33"/>
      <c r="H80" s="33"/>
      <c r="I80" s="33"/>
      <c r="J80" s="33"/>
      <c r="K80" s="33"/>
      <c r="L80" s="33"/>
    </row>
    <row r="81" spans="1:12" s="12" customFormat="1" ht="12.75">
      <c r="A81" s="168"/>
      <c r="B81" s="168"/>
      <c r="C81" s="189"/>
      <c r="D81" s="33"/>
      <c r="E81" s="33"/>
      <c r="F81" s="33"/>
      <c r="G81" s="33"/>
      <c r="H81" s="33"/>
      <c r="I81" s="33"/>
      <c r="J81" s="33"/>
      <c r="K81" s="33"/>
      <c r="L81" s="33"/>
    </row>
    <row r="82" spans="1:12" s="12" customFormat="1" ht="12.75">
      <c r="A82" s="168"/>
      <c r="B82" s="168"/>
      <c r="C82" s="189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3.5" thickBot="1">
      <c r="A83" s="24"/>
      <c r="B83" s="26"/>
      <c r="C83" s="119"/>
      <c r="D83" s="25"/>
      <c r="E83" s="25"/>
      <c r="F83" s="33"/>
      <c r="G83" s="25"/>
      <c r="H83" s="25"/>
      <c r="I83" s="25"/>
      <c r="J83" s="26"/>
      <c r="K83" s="26"/>
      <c r="L83" s="26"/>
    </row>
    <row r="84" spans="1:12" ht="13.5" thickBot="1">
      <c r="A84" s="219" t="s">
        <v>176</v>
      </c>
      <c r="B84" s="220"/>
      <c r="C84" s="27" t="s">
        <v>1</v>
      </c>
      <c r="D84" s="28"/>
      <c r="E84" s="28" t="s">
        <v>162</v>
      </c>
      <c r="F84" s="28"/>
      <c r="G84" s="28"/>
      <c r="H84" s="28"/>
      <c r="I84" s="28"/>
      <c r="J84" s="29"/>
      <c r="K84" s="29"/>
      <c r="L84" s="30"/>
    </row>
    <row r="85" spans="1:12" s="51" customFormat="1" ht="18" thickBot="1">
      <c r="A85" s="42"/>
      <c r="B85" s="120"/>
      <c r="C85" s="121" t="s">
        <v>227</v>
      </c>
      <c r="D85" s="122"/>
      <c r="E85" s="123"/>
      <c r="F85" s="124"/>
      <c r="G85" s="125"/>
      <c r="H85" s="125"/>
      <c r="I85" s="125"/>
      <c r="J85" s="126"/>
      <c r="K85" s="126"/>
      <c r="L85" s="127"/>
    </row>
    <row r="86" spans="1:12" ht="12.75">
      <c r="A86" s="52">
        <v>3</v>
      </c>
      <c r="B86" s="128"/>
      <c r="C86" s="129" t="s">
        <v>15</v>
      </c>
      <c r="D86" s="130">
        <f aca="true" t="shared" si="24" ref="D86:L86">D87+D111+D217+D228</f>
        <v>17371894</v>
      </c>
      <c r="E86" s="56">
        <f t="shared" si="24"/>
        <v>5797564</v>
      </c>
      <c r="F86" s="57">
        <f t="shared" si="24"/>
        <v>10806934</v>
      </c>
      <c r="G86" s="57">
        <f t="shared" si="24"/>
        <v>33600</v>
      </c>
      <c r="H86" s="57">
        <f t="shared" si="24"/>
        <v>0</v>
      </c>
      <c r="I86" s="58">
        <f t="shared" si="24"/>
        <v>4000</v>
      </c>
      <c r="J86" s="131">
        <f t="shared" si="24"/>
        <v>18236</v>
      </c>
      <c r="K86" s="132">
        <f t="shared" si="24"/>
        <v>105860</v>
      </c>
      <c r="L86" s="133">
        <f t="shared" si="24"/>
        <v>605700</v>
      </c>
    </row>
    <row r="87" spans="1:12" ht="12.75">
      <c r="A87" s="61">
        <v>31</v>
      </c>
      <c r="B87" s="76"/>
      <c r="C87" s="63" t="s">
        <v>16</v>
      </c>
      <c r="D87" s="64">
        <f>D88+D95+D103</f>
        <v>10043127</v>
      </c>
      <c r="E87" s="65">
        <f aca="true" t="shared" si="25" ref="E87:K87">E88+E95+E103</f>
        <v>5086054</v>
      </c>
      <c r="F87" s="66">
        <f t="shared" si="25"/>
        <v>4280858</v>
      </c>
      <c r="G87" s="66">
        <f t="shared" si="25"/>
        <v>0</v>
      </c>
      <c r="H87" s="66">
        <f t="shared" si="25"/>
        <v>0</v>
      </c>
      <c r="I87" s="67">
        <f t="shared" si="25"/>
        <v>0</v>
      </c>
      <c r="J87" s="68">
        <f t="shared" si="25"/>
        <v>0</v>
      </c>
      <c r="K87" s="66">
        <f t="shared" si="25"/>
        <v>77015</v>
      </c>
      <c r="L87" s="69">
        <f>L88+L95+L103</f>
        <v>599200</v>
      </c>
    </row>
    <row r="88" spans="1:12" ht="12.75">
      <c r="A88" s="61">
        <v>311</v>
      </c>
      <c r="B88" s="76"/>
      <c r="C88" s="63" t="s">
        <v>17</v>
      </c>
      <c r="D88" s="64">
        <f>D89+D91+D93</f>
        <v>8229412</v>
      </c>
      <c r="E88" s="65">
        <f aca="true" t="shared" si="26" ref="E88:K88">E89+E91+E93</f>
        <v>4748000</v>
      </c>
      <c r="F88" s="66">
        <f t="shared" si="26"/>
        <v>2936662</v>
      </c>
      <c r="G88" s="66">
        <f t="shared" si="26"/>
        <v>0</v>
      </c>
      <c r="H88" s="66">
        <f t="shared" si="26"/>
        <v>0</v>
      </c>
      <c r="I88" s="67">
        <f t="shared" si="26"/>
        <v>0</v>
      </c>
      <c r="J88" s="68">
        <f t="shared" si="26"/>
        <v>0</v>
      </c>
      <c r="K88" s="66">
        <f t="shared" si="26"/>
        <v>64750</v>
      </c>
      <c r="L88" s="69">
        <f>L89+L91+L93</f>
        <v>480000</v>
      </c>
    </row>
    <row r="89" spans="1:12" s="8" customFormat="1" ht="12.75">
      <c r="A89" s="134">
        <v>3111</v>
      </c>
      <c r="B89" s="96"/>
      <c r="C89" s="63" t="s">
        <v>27</v>
      </c>
      <c r="D89" s="64">
        <f aca="true" t="shared" si="27" ref="D89:L89">D90</f>
        <v>6789412</v>
      </c>
      <c r="E89" s="65">
        <f t="shared" si="27"/>
        <v>4748000</v>
      </c>
      <c r="F89" s="66">
        <f t="shared" si="27"/>
        <v>1496662</v>
      </c>
      <c r="G89" s="66">
        <f t="shared" si="27"/>
        <v>0</v>
      </c>
      <c r="H89" s="66">
        <f t="shared" si="27"/>
        <v>0</v>
      </c>
      <c r="I89" s="67">
        <f t="shared" si="27"/>
        <v>0</v>
      </c>
      <c r="J89" s="68">
        <f t="shared" si="27"/>
        <v>0</v>
      </c>
      <c r="K89" s="66">
        <f t="shared" si="27"/>
        <v>64750</v>
      </c>
      <c r="L89" s="69">
        <f t="shared" si="27"/>
        <v>480000</v>
      </c>
    </row>
    <row r="90" spans="1:12" ht="12.75">
      <c r="A90" s="135">
        <v>31111</v>
      </c>
      <c r="B90" s="76"/>
      <c r="C90" s="79" t="s">
        <v>18</v>
      </c>
      <c r="D90" s="64">
        <f>E90+F90+G90+H90+I90+J90+K90+L90</f>
        <v>6789412</v>
      </c>
      <c r="E90" s="93">
        <v>4748000</v>
      </c>
      <c r="F90" s="72">
        <v>1496662</v>
      </c>
      <c r="G90" s="90"/>
      <c r="H90" s="90"/>
      <c r="I90" s="94"/>
      <c r="J90" s="83"/>
      <c r="K90" s="90">
        <v>64750</v>
      </c>
      <c r="L90" s="91">
        <v>480000</v>
      </c>
    </row>
    <row r="91" spans="1:12" s="8" customFormat="1" ht="12.75">
      <c r="A91" s="61">
        <v>3113</v>
      </c>
      <c r="B91" s="96"/>
      <c r="C91" s="71" t="s">
        <v>126</v>
      </c>
      <c r="D91" s="64">
        <f aca="true" t="shared" si="28" ref="D91:L91">D92</f>
        <v>10000</v>
      </c>
      <c r="E91" s="65">
        <f t="shared" si="28"/>
        <v>0</v>
      </c>
      <c r="F91" s="66">
        <f t="shared" si="28"/>
        <v>10000</v>
      </c>
      <c r="G91" s="66">
        <f t="shared" si="28"/>
        <v>0</v>
      </c>
      <c r="H91" s="66">
        <f t="shared" si="28"/>
        <v>0</v>
      </c>
      <c r="I91" s="67">
        <f t="shared" si="28"/>
        <v>0</v>
      </c>
      <c r="J91" s="68">
        <f t="shared" si="28"/>
        <v>0</v>
      </c>
      <c r="K91" s="66">
        <f t="shared" si="28"/>
        <v>0</v>
      </c>
      <c r="L91" s="69">
        <f t="shared" si="28"/>
        <v>0</v>
      </c>
    </row>
    <row r="92" spans="1:12" ht="12.75">
      <c r="A92" s="135">
        <v>31131</v>
      </c>
      <c r="B92" s="76"/>
      <c r="C92" s="79" t="s">
        <v>126</v>
      </c>
      <c r="D92" s="64">
        <f>E92+F92+G92+H92+I92+J92+K92+L92</f>
        <v>10000</v>
      </c>
      <c r="E92" s="93">
        <v>0</v>
      </c>
      <c r="F92" s="72">
        <v>10000</v>
      </c>
      <c r="G92" s="90"/>
      <c r="H92" s="90"/>
      <c r="I92" s="94"/>
      <c r="J92" s="83"/>
      <c r="K92" s="84"/>
      <c r="L92" s="85"/>
    </row>
    <row r="93" spans="1:12" ht="12.75">
      <c r="A93" s="134">
        <v>3114</v>
      </c>
      <c r="B93" s="76"/>
      <c r="C93" s="79" t="s">
        <v>108</v>
      </c>
      <c r="D93" s="64">
        <f aca="true" t="shared" si="29" ref="D93:L93">D94</f>
        <v>1430000</v>
      </c>
      <c r="E93" s="65">
        <f t="shared" si="29"/>
        <v>0</v>
      </c>
      <c r="F93" s="66">
        <f t="shared" si="29"/>
        <v>1430000</v>
      </c>
      <c r="G93" s="66">
        <f t="shared" si="29"/>
        <v>0</v>
      </c>
      <c r="H93" s="66">
        <f t="shared" si="29"/>
        <v>0</v>
      </c>
      <c r="I93" s="67">
        <f t="shared" si="29"/>
        <v>0</v>
      </c>
      <c r="J93" s="68">
        <f t="shared" si="29"/>
        <v>0</v>
      </c>
      <c r="K93" s="66">
        <f t="shared" si="29"/>
        <v>0</v>
      </c>
      <c r="L93" s="69">
        <f t="shared" si="29"/>
        <v>0</v>
      </c>
    </row>
    <row r="94" spans="1:12" ht="12.75">
      <c r="A94" s="135">
        <v>31141</v>
      </c>
      <c r="B94" s="76"/>
      <c r="C94" s="79" t="s">
        <v>19</v>
      </c>
      <c r="D94" s="64">
        <f>E94+F94+G94+H94+I94+J94+K94+L94</f>
        <v>1430000</v>
      </c>
      <c r="E94" s="93"/>
      <c r="F94" s="90">
        <v>1430000</v>
      </c>
      <c r="G94" s="90"/>
      <c r="H94" s="90"/>
      <c r="I94" s="94"/>
      <c r="J94" s="83"/>
      <c r="K94" s="84"/>
      <c r="L94" s="85"/>
    </row>
    <row r="95" spans="1:12" ht="12.75">
      <c r="A95" s="61">
        <v>312</v>
      </c>
      <c r="B95" s="76"/>
      <c r="C95" s="63" t="s">
        <v>20</v>
      </c>
      <c r="D95" s="64">
        <f aca="true" t="shared" si="30" ref="D95:L95">D96</f>
        <v>449750</v>
      </c>
      <c r="E95" s="65">
        <f t="shared" si="30"/>
        <v>0</v>
      </c>
      <c r="F95" s="66">
        <f t="shared" si="30"/>
        <v>409750</v>
      </c>
      <c r="G95" s="66">
        <f t="shared" si="30"/>
        <v>0</v>
      </c>
      <c r="H95" s="66">
        <f t="shared" si="30"/>
        <v>0</v>
      </c>
      <c r="I95" s="67">
        <f t="shared" si="30"/>
        <v>0</v>
      </c>
      <c r="J95" s="68">
        <f t="shared" si="30"/>
        <v>0</v>
      </c>
      <c r="K95" s="66">
        <f t="shared" si="30"/>
        <v>0</v>
      </c>
      <c r="L95" s="69">
        <f t="shared" si="30"/>
        <v>40000</v>
      </c>
    </row>
    <row r="96" spans="1:12" s="8" customFormat="1" ht="12.75">
      <c r="A96" s="134">
        <v>3121</v>
      </c>
      <c r="B96" s="96"/>
      <c r="C96" s="71" t="s">
        <v>20</v>
      </c>
      <c r="D96" s="64">
        <f>D97+D98+D99+D100+D101+D102</f>
        <v>449750</v>
      </c>
      <c r="E96" s="65">
        <f aca="true" t="shared" si="31" ref="E96:K96">E97+E98+E99+E100+E101+E102</f>
        <v>0</v>
      </c>
      <c r="F96" s="66">
        <f t="shared" si="31"/>
        <v>409750</v>
      </c>
      <c r="G96" s="66">
        <f t="shared" si="31"/>
        <v>0</v>
      </c>
      <c r="H96" s="66">
        <f t="shared" si="31"/>
        <v>0</v>
      </c>
      <c r="I96" s="67">
        <f t="shared" si="31"/>
        <v>0</v>
      </c>
      <c r="J96" s="68">
        <f t="shared" si="31"/>
        <v>0</v>
      </c>
      <c r="K96" s="66">
        <f t="shared" si="31"/>
        <v>0</v>
      </c>
      <c r="L96" s="69">
        <f>L97+L98+L99+L100+L101+L102</f>
        <v>40000</v>
      </c>
    </row>
    <row r="97" spans="1:12" ht="12.75">
      <c r="A97" s="135">
        <v>31212</v>
      </c>
      <c r="B97" s="76"/>
      <c r="C97" s="79" t="s">
        <v>21</v>
      </c>
      <c r="D97" s="64">
        <f aca="true" t="shared" si="32" ref="D97:D102">E97+F97+G97+H97+I97+J97+K97+L97</f>
        <v>60000</v>
      </c>
      <c r="E97" s="93"/>
      <c r="F97" s="72">
        <v>60000</v>
      </c>
      <c r="G97" s="90"/>
      <c r="H97" s="90"/>
      <c r="I97" s="94"/>
      <c r="J97" s="83"/>
      <c r="K97" s="84"/>
      <c r="L97" s="85"/>
    </row>
    <row r="98" spans="1:12" ht="12.75">
      <c r="A98" s="135">
        <v>31213</v>
      </c>
      <c r="B98" s="76"/>
      <c r="C98" s="79" t="s">
        <v>22</v>
      </c>
      <c r="D98" s="64">
        <f t="shared" si="32"/>
        <v>17000</v>
      </c>
      <c r="E98" s="93"/>
      <c r="F98" s="90">
        <v>17000</v>
      </c>
      <c r="G98" s="90"/>
      <c r="H98" s="90"/>
      <c r="I98" s="94"/>
      <c r="J98" s="83"/>
      <c r="K98" s="84"/>
      <c r="L98" s="85"/>
    </row>
    <row r="99" spans="1:12" ht="12.75">
      <c r="A99" s="135">
        <v>31214</v>
      </c>
      <c r="B99" s="76"/>
      <c r="C99" s="79" t="s">
        <v>23</v>
      </c>
      <c r="D99" s="64">
        <f t="shared" si="32"/>
        <v>36000</v>
      </c>
      <c r="E99" s="93"/>
      <c r="F99" s="90">
        <v>36000</v>
      </c>
      <c r="G99" s="90"/>
      <c r="H99" s="90"/>
      <c r="I99" s="94"/>
      <c r="J99" s="83"/>
      <c r="K99" s="84"/>
      <c r="L99" s="85"/>
    </row>
    <row r="100" spans="1:12" ht="12.75">
      <c r="A100" s="135">
        <v>31215</v>
      </c>
      <c r="B100" s="76"/>
      <c r="C100" s="79" t="s">
        <v>24</v>
      </c>
      <c r="D100" s="64">
        <f t="shared" si="32"/>
        <v>55500</v>
      </c>
      <c r="E100" s="93"/>
      <c r="F100" s="90">
        <v>55500</v>
      </c>
      <c r="G100" s="90"/>
      <c r="H100" s="90"/>
      <c r="I100" s="94"/>
      <c r="J100" s="83"/>
      <c r="K100" s="84"/>
      <c r="L100" s="85"/>
    </row>
    <row r="101" spans="1:12" ht="12.75">
      <c r="A101" s="135">
        <v>31216</v>
      </c>
      <c r="B101" s="76"/>
      <c r="C101" s="79" t="s">
        <v>151</v>
      </c>
      <c r="D101" s="64">
        <f t="shared" si="32"/>
        <v>145000</v>
      </c>
      <c r="E101" s="93"/>
      <c r="F101" s="90">
        <v>125000</v>
      </c>
      <c r="G101" s="90"/>
      <c r="H101" s="90"/>
      <c r="I101" s="94"/>
      <c r="J101" s="83"/>
      <c r="K101" s="84"/>
      <c r="L101" s="91">
        <v>20000</v>
      </c>
    </row>
    <row r="102" spans="1:12" ht="12.75">
      <c r="A102" s="135">
        <v>31219</v>
      </c>
      <c r="B102" s="76"/>
      <c r="C102" s="79" t="s">
        <v>25</v>
      </c>
      <c r="D102" s="64">
        <f t="shared" si="32"/>
        <v>136250</v>
      </c>
      <c r="E102" s="93"/>
      <c r="F102" s="90">
        <v>116250</v>
      </c>
      <c r="G102" s="90"/>
      <c r="H102" s="90"/>
      <c r="I102" s="94"/>
      <c r="J102" s="83"/>
      <c r="K102" s="84"/>
      <c r="L102" s="91">
        <v>20000</v>
      </c>
    </row>
    <row r="103" spans="1:12" ht="12.75">
      <c r="A103" s="61">
        <v>313</v>
      </c>
      <c r="B103" s="76"/>
      <c r="C103" s="63" t="s">
        <v>26</v>
      </c>
      <c r="D103" s="64">
        <f>D104+D106+D109</f>
        <v>1363965</v>
      </c>
      <c r="E103" s="65">
        <f aca="true" t="shared" si="33" ref="E103:K103">E104+E106+E109</f>
        <v>338054</v>
      </c>
      <c r="F103" s="66">
        <f t="shared" si="33"/>
        <v>934446</v>
      </c>
      <c r="G103" s="66">
        <f t="shared" si="33"/>
        <v>0</v>
      </c>
      <c r="H103" s="66">
        <f t="shared" si="33"/>
        <v>0</v>
      </c>
      <c r="I103" s="67">
        <f t="shared" si="33"/>
        <v>0</v>
      </c>
      <c r="J103" s="68">
        <f t="shared" si="33"/>
        <v>0</v>
      </c>
      <c r="K103" s="66">
        <f t="shared" si="33"/>
        <v>12265</v>
      </c>
      <c r="L103" s="69">
        <f>L104+L106+L109</f>
        <v>79200</v>
      </c>
    </row>
    <row r="104" spans="1:12" ht="12.75">
      <c r="A104" s="61">
        <v>3131</v>
      </c>
      <c r="B104" s="76"/>
      <c r="C104" s="63" t="s">
        <v>218</v>
      </c>
      <c r="D104" s="64">
        <f>D105</f>
        <v>5500</v>
      </c>
      <c r="E104" s="65">
        <f aca="true" t="shared" si="34" ref="E104:L104">E105</f>
        <v>0</v>
      </c>
      <c r="F104" s="66">
        <f t="shared" si="34"/>
        <v>5500</v>
      </c>
      <c r="G104" s="66">
        <f t="shared" si="34"/>
        <v>0</v>
      </c>
      <c r="H104" s="66">
        <f t="shared" si="34"/>
        <v>0</v>
      </c>
      <c r="I104" s="67">
        <f t="shared" si="34"/>
        <v>0</v>
      </c>
      <c r="J104" s="68">
        <f t="shared" si="34"/>
        <v>0</v>
      </c>
      <c r="K104" s="66">
        <f t="shared" si="34"/>
        <v>0</v>
      </c>
      <c r="L104" s="69">
        <f t="shared" si="34"/>
        <v>0</v>
      </c>
    </row>
    <row r="105" spans="1:12" ht="12.75">
      <c r="A105" s="70">
        <v>31311</v>
      </c>
      <c r="B105" s="76"/>
      <c r="C105" s="71" t="s">
        <v>218</v>
      </c>
      <c r="D105" s="64">
        <f>E105+F105+G105+H105+I105+J105+K105+L105</f>
        <v>5500</v>
      </c>
      <c r="E105" s="65"/>
      <c r="F105" s="66">
        <v>5500</v>
      </c>
      <c r="G105" s="66"/>
      <c r="H105" s="66"/>
      <c r="I105" s="67"/>
      <c r="J105" s="68"/>
      <c r="K105" s="66"/>
      <c r="L105" s="69"/>
    </row>
    <row r="106" spans="1:12" ht="12.75">
      <c r="A106" s="134">
        <v>3132</v>
      </c>
      <c r="B106" s="76"/>
      <c r="C106" s="79" t="s">
        <v>106</v>
      </c>
      <c r="D106" s="64">
        <f aca="true" t="shared" si="35" ref="D106:K106">D107+D108</f>
        <v>1347638</v>
      </c>
      <c r="E106" s="65">
        <f t="shared" si="35"/>
        <v>338054</v>
      </c>
      <c r="F106" s="66">
        <f t="shared" si="35"/>
        <v>918246</v>
      </c>
      <c r="G106" s="66">
        <f t="shared" si="35"/>
        <v>0</v>
      </c>
      <c r="H106" s="66">
        <f t="shared" si="35"/>
        <v>0</v>
      </c>
      <c r="I106" s="67">
        <f t="shared" si="35"/>
        <v>0</v>
      </c>
      <c r="J106" s="68">
        <f t="shared" si="35"/>
        <v>0</v>
      </c>
      <c r="K106" s="66">
        <f t="shared" si="35"/>
        <v>12138</v>
      </c>
      <c r="L106" s="69">
        <f>L107+L108</f>
        <v>79200</v>
      </c>
    </row>
    <row r="107" spans="1:12" ht="12.75">
      <c r="A107" s="135">
        <v>31321</v>
      </c>
      <c r="B107" s="76"/>
      <c r="C107" s="79" t="s">
        <v>153</v>
      </c>
      <c r="D107" s="64">
        <f>E107+F107+G107+H107+I107+J107+K107+L107</f>
        <v>1344450</v>
      </c>
      <c r="E107" s="93">
        <v>338054</v>
      </c>
      <c r="F107" s="90">
        <v>915096</v>
      </c>
      <c r="G107" s="90"/>
      <c r="H107" s="90"/>
      <c r="I107" s="94"/>
      <c r="J107" s="83"/>
      <c r="K107" s="90">
        <v>12100</v>
      </c>
      <c r="L107" s="91">
        <v>79200</v>
      </c>
    </row>
    <row r="108" spans="1:12" ht="22.5">
      <c r="A108" s="135">
        <v>31322</v>
      </c>
      <c r="B108" s="76"/>
      <c r="C108" s="79" t="s">
        <v>154</v>
      </c>
      <c r="D108" s="64">
        <f>E108+F108+G108+H108+I108+J108+K108+L108</f>
        <v>3188</v>
      </c>
      <c r="E108" s="93"/>
      <c r="F108" s="90">
        <v>3150</v>
      </c>
      <c r="G108" s="90"/>
      <c r="H108" s="90"/>
      <c r="I108" s="94"/>
      <c r="J108" s="83"/>
      <c r="K108" s="84">
        <v>38</v>
      </c>
      <c r="L108" s="85"/>
    </row>
    <row r="109" spans="1:12" ht="12.75">
      <c r="A109" s="134">
        <v>3133</v>
      </c>
      <c r="B109" s="76"/>
      <c r="C109" s="79" t="s">
        <v>107</v>
      </c>
      <c r="D109" s="64">
        <f aca="true" t="shared" si="36" ref="D109:L109">D110</f>
        <v>10827</v>
      </c>
      <c r="E109" s="65">
        <f t="shared" si="36"/>
        <v>0</v>
      </c>
      <c r="F109" s="66">
        <f>F110</f>
        <v>10700</v>
      </c>
      <c r="G109" s="66">
        <f t="shared" si="36"/>
        <v>0</v>
      </c>
      <c r="H109" s="66">
        <f t="shared" si="36"/>
        <v>0</v>
      </c>
      <c r="I109" s="67">
        <f t="shared" si="36"/>
        <v>0</v>
      </c>
      <c r="J109" s="68">
        <f t="shared" si="36"/>
        <v>0</v>
      </c>
      <c r="K109" s="66">
        <f t="shared" si="36"/>
        <v>127</v>
      </c>
      <c r="L109" s="69">
        <f t="shared" si="36"/>
        <v>0</v>
      </c>
    </row>
    <row r="110" spans="1:12" ht="22.5">
      <c r="A110" s="190">
        <v>31332</v>
      </c>
      <c r="B110" s="102"/>
      <c r="C110" s="191" t="s">
        <v>152</v>
      </c>
      <c r="D110" s="104">
        <f>E110+F110+G110+H110+I110+J110+K110+L110</f>
        <v>10827</v>
      </c>
      <c r="E110" s="105"/>
      <c r="F110" s="106">
        <v>10700</v>
      </c>
      <c r="G110" s="106"/>
      <c r="H110" s="106"/>
      <c r="I110" s="107"/>
      <c r="J110" s="108"/>
      <c r="K110" s="106">
        <v>127</v>
      </c>
      <c r="L110" s="91"/>
    </row>
    <row r="111" spans="1:12" ht="12.75">
      <c r="A111" s="137">
        <v>32</v>
      </c>
      <c r="B111" s="138"/>
      <c r="C111" s="129" t="s">
        <v>28</v>
      </c>
      <c r="D111" s="130">
        <f>D112+D127+D153++D193+D197</f>
        <v>7278167</v>
      </c>
      <c r="E111" s="217">
        <f>E112+E127+E153++E193+E197</f>
        <v>711510</v>
      </c>
      <c r="F111" s="66">
        <f>F112+F127+F153+F193+F197</f>
        <v>6476476</v>
      </c>
      <c r="G111" s="66">
        <f aca="true" t="shared" si="37" ref="G111:L111">G112+G127+G153++G193+G197</f>
        <v>33600</v>
      </c>
      <c r="H111" s="66">
        <f t="shared" si="37"/>
        <v>0</v>
      </c>
      <c r="I111" s="66">
        <f t="shared" si="37"/>
        <v>4000</v>
      </c>
      <c r="J111" s="66">
        <f t="shared" si="37"/>
        <v>18236</v>
      </c>
      <c r="K111" s="66">
        <f t="shared" si="37"/>
        <v>27845</v>
      </c>
      <c r="L111" s="218">
        <f t="shared" si="37"/>
        <v>6500</v>
      </c>
    </row>
    <row r="112" spans="1:12" ht="12.75">
      <c r="A112" s="139">
        <v>321</v>
      </c>
      <c r="B112" s="85"/>
      <c r="C112" s="63" t="s">
        <v>29</v>
      </c>
      <c r="D112" s="64">
        <f>D113+D119+D122+D125</f>
        <v>323800</v>
      </c>
      <c r="E112" s="212">
        <f aca="true" t="shared" si="38" ref="E112:L112">E113+E119+E122+E125</f>
        <v>0</v>
      </c>
      <c r="F112" s="66">
        <f t="shared" si="38"/>
        <v>312500</v>
      </c>
      <c r="G112" s="66">
        <f t="shared" si="38"/>
        <v>0</v>
      </c>
      <c r="H112" s="66">
        <f t="shared" si="38"/>
        <v>0</v>
      </c>
      <c r="I112" s="66">
        <f t="shared" si="38"/>
        <v>0</v>
      </c>
      <c r="J112" s="66">
        <f t="shared" si="38"/>
        <v>0</v>
      </c>
      <c r="K112" s="66">
        <f t="shared" si="38"/>
        <v>4800</v>
      </c>
      <c r="L112" s="214">
        <f t="shared" si="38"/>
        <v>6500</v>
      </c>
    </row>
    <row r="113" spans="1:12" ht="12.75">
      <c r="A113" s="140">
        <v>3211</v>
      </c>
      <c r="B113" s="85"/>
      <c r="C113" s="141" t="s">
        <v>105</v>
      </c>
      <c r="D113" s="64">
        <f aca="true" t="shared" si="39" ref="D113:K113">D114+D115+D116+D117+D118</f>
        <v>30300</v>
      </c>
      <c r="E113" s="213">
        <f t="shared" si="39"/>
        <v>0</v>
      </c>
      <c r="F113" s="66">
        <f t="shared" si="39"/>
        <v>25500</v>
      </c>
      <c r="G113" s="66">
        <f t="shared" si="39"/>
        <v>0</v>
      </c>
      <c r="H113" s="66">
        <f t="shared" si="39"/>
        <v>0</v>
      </c>
      <c r="I113" s="66">
        <f t="shared" si="39"/>
        <v>0</v>
      </c>
      <c r="J113" s="66">
        <f t="shared" si="39"/>
        <v>0</v>
      </c>
      <c r="K113" s="66">
        <f t="shared" si="39"/>
        <v>4800</v>
      </c>
      <c r="L113" s="214">
        <f>L114+L115+L116+L117+L118</f>
        <v>0</v>
      </c>
    </row>
    <row r="114" spans="1:12" ht="12.75">
      <c r="A114" s="142">
        <v>32111</v>
      </c>
      <c r="B114" s="85"/>
      <c r="C114" s="79" t="s">
        <v>30</v>
      </c>
      <c r="D114" s="64">
        <f>E114+F114+G114++H114+I114+J114+K114+L114</f>
        <v>8500</v>
      </c>
      <c r="E114" s="211"/>
      <c r="F114" s="90">
        <v>8500</v>
      </c>
      <c r="G114" s="90"/>
      <c r="H114" s="90"/>
      <c r="I114" s="90"/>
      <c r="J114" s="84"/>
      <c r="K114" s="90"/>
      <c r="L114" s="216"/>
    </row>
    <row r="115" spans="1:12" ht="12.75">
      <c r="A115" s="142">
        <v>32112</v>
      </c>
      <c r="B115" s="85"/>
      <c r="C115" s="79" t="s">
        <v>170</v>
      </c>
      <c r="D115" s="64">
        <f>E115+F115+G115++H115+I115+J115+K115+L115</f>
        <v>4400</v>
      </c>
      <c r="E115" s="211"/>
      <c r="F115" s="90">
        <v>3000</v>
      </c>
      <c r="G115" s="90"/>
      <c r="H115" s="90"/>
      <c r="I115" s="90"/>
      <c r="J115" s="84"/>
      <c r="K115" s="90">
        <v>1400</v>
      </c>
      <c r="L115" s="216"/>
    </row>
    <row r="116" spans="1:12" ht="22.5">
      <c r="A116" s="143">
        <v>32113</v>
      </c>
      <c r="B116" s="85"/>
      <c r="C116" s="79" t="s">
        <v>44</v>
      </c>
      <c r="D116" s="64">
        <f>E116+F116+G116++H116+I116+J116+K116+L116</f>
        <v>10000</v>
      </c>
      <c r="E116" s="93"/>
      <c r="F116" s="90">
        <v>10000</v>
      </c>
      <c r="G116" s="90"/>
      <c r="H116" s="90"/>
      <c r="I116" s="94"/>
      <c r="J116" s="83"/>
      <c r="K116" s="90"/>
      <c r="L116" s="91"/>
    </row>
    <row r="117" spans="1:12" ht="22.5">
      <c r="A117" s="142">
        <v>32115</v>
      </c>
      <c r="B117" s="85"/>
      <c r="C117" s="79" t="s">
        <v>31</v>
      </c>
      <c r="D117" s="64">
        <f>E117+F117+G117++H117+I117+J117+K117+L117</f>
        <v>4400</v>
      </c>
      <c r="E117" s="93"/>
      <c r="F117" s="90">
        <v>1000</v>
      </c>
      <c r="G117" s="90"/>
      <c r="H117" s="90"/>
      <c r="I117" s="94"/>
      <c r="J117" s="83"/>
      <c r="K117" s="90">
        <v>3400</v>
      </c>
      <c r="L117" s="91"/>
    </row>
    <row r="118" spans="1:12" ht="12.75">
      <c r="A118" s="142">
        <v>32119</v>
      </c>
      <c r="B118" s="85"/>
      <c r="C118" s="79" t="s">
        <v>32</v>
      </c>
      <c r="D118" s="64">
        <f>E118+F118+G118++H118+I118+J118+K118+L118</f>
        <v>3000</v>
      </c>
      <c r="E118" s="93"/>
      <c r="F118" s="90">
        <v>3000</v>
      </c>
      <c r="G118" s="90"/>
      <c r="H118" s="90"/>
      <c r="I118" s="94"/>
      <c r="J118" s="83"/>
      <c r="K118" s="90"/>
      <c r="L118" s="91"/>
    </row>
    <row r="119" spans="1:12" s="8" customFormat="1" ht="12.75">
      <c r="A119" s="140">
        <v>3212</v>
      </c>
      <c r="B119" s="99"/>
      <c r="C119" s="71" t="s">
        <v>33</v>
      </c>
      <c r="D119" s="64">
        <f>D120+D121</f>
        <v>258000</v>
      </c>
      <c r="E119" s="64">
        <f aca="true" t="shared" si="40" ref="E119:L119">E120+E121</f>
        <v>0</v>
      </c>
      <c r="F119" s="64">
        <f t="shared" si="40"/>
        <v>252000</v>
      </c>
      <c r="G119" s="64">
        <f t="shared" si="40"/>
        <v>0</v>
      </c>
      <c r="H119" s="64">
        <f t="shared" si="40"/>
        <v>0</v>
      </c>
      <c r="I119" s="64">
        <f t="shared" si="40"/>
        <v>0</v>
      </c>
      <c r="J119" s="64">
        <f t="shared" si="40"/>
        <v>0</v>
      </c>
      <c r="K119" s="64">
        <f t="shared" si="40"/>
        <v>0</v>
      </c>
      <c r="L119" s="64">
        <f t="shared" si="40"/>
        <v>6000</v>
      </c>
    </row>
    <row r="120" spans="1:12" ht="12.75">
      <c r="A120" s="142">
        <v>32121</v>
      </c>
      <c r="B120" s="85"/>
      <c r="C120" s="79" t="s">
        <v>34</v>
      </c>
      <c r="D120" s="64">
        <f>E120+F120+G120+H120+I120+J120+K120+L120</f>
        <v>258000</v>
      </c>
      <c r="E120" s="93"/>
      <c r="F120" s="72">
        <v>252000</v>
      </c>
      <c r="G120" s="90"/>
      <c r="H120" s="90"/>
      <c r="I120" s="94"/>
      <c r="J120" s="83"/>
      <c r="K120" s="90"/>
      <c r="L120" s="91">
        <v>6000</v>
      </c>
    </row>
    <row r="121" spans="1:12" ht="12.75">
      <c r="A121" s="142">
        <v>32122</v>
      </c>
      <c r="B121" s="85"/>
      <c r="C121" s="79" t="s">
        <v>231</v>
      </c>
      <c r="D121" s="64">
        <f>E121+F121+G121+H121+I121+J121+K121+L121</f>
        <v>0</v>
      </c>
      <c r="E121" s="93"/>
      <c r="F121" s="72"/>
      <c r="G121" s="90"/>
      <c r="H121" s="90"/>
      <c r="I121" s="94"/>
      <c r="J121" s="83"/>
      <c r="K121" s="90"/>
      <c r="L121" s="91"/>
    </row>
    <row r="122" spans="1:12" s="8" customFormat="1" ht="12.75">
      <c r="A122" s="140">
        <v>3213</v>
      </c>
      <c r="B122" s="99"/>
      <c r="C122" s="71" t="s">
        <v>35</v>
      </c>
      <c r="D122" s="64">
        <f aca="true" t="shared" si="41" ref="D122:K122">D123+D124</f>
        <v>35000</v>
      </c>
      <c r="E122" s="65">
        <f t="shared" si="41"/>
        <v>0</v>
      </c>
      <c r="F122" s="66">
        <f t="shared" si="41"/>
        <v>35000</v>
      </c>
      <c r="G122" s="66">
        <f t="shared" si="41"/>
        <v>0</v>
      </c>
      <c r="H122" s="66">
        <f t="shared" si="41"/>
        <v>0</v>
      </c>
      <c r="I122" s="67">
        <f t="shared" si="41"/>
        <v>0</v>
      </c>
      <c r="J122" s="68">
        <f t="shared" si="41"/>
        <v>0</v>
      </c>
      <c r="K122" s="66">
        <f t="shared" si="41"/>
        <v>0</v>
      </c>
      <c r="L122" s="69">
        <f>L123+L124</f>
        <v>0</v>
      </c>
    </row>
    <row r="123" spans="1:12" ht="12.75">
      <c r="A123" s="143">
        <v>32131</v>
      </c>
      <c r="B123" s="85"/>
      <c r="C123" s="79" t="s">
        <v>36</v>
      </c>
      <c r="D123" s="64">
        <f>E123+F123+G123+H123+I123+J123+K123+L123</f>
        <v>20000</v>
      </c>
      <c r="E123" s="93"/>
      <c r="F123" s="72">
        <v>20000</v>
      </c>
      <c r="G123" s="90"/>
      <c r="H123" s="90"/>
      <c r="I123" s="94"/>
      <c r="J123" s="83"/>
      <c r="K123" s="90"/>
      <c r="L123" s="91"/>
    </row>
    <row r="124" spans="1:12" ht="12.75">
      <c r="A124" s="143">
        <v>32132</v>
      </c>
      <c r="B124" s="85"/>
      <c r="C124" s="79" t="s">
        <v>111</v>
      </c>
      <c r="D124" s="64">
        <f>E124+F124+G124+H124+I124+J124+K124+L124</f>
        <v>15000</v>
      </c>
      <c r="E124" s="211"/>
      <c r="F124" s="90">
        <v>15000</v>
      </c>
      <c r="G124" s="90"/>
      <c r="H124" s="90"/>
      <c r="I124" s="90"/>
      <c r="J124" s="84"/>
      <c r="K124" s="90"/>
      <c r="L124" s="216"/>
    </row>
    <row r="125" spans="1:12" ht="12.75">
      <c r="A125" s="139">
        <v>3214</v>
      </c>
      <c r="B125" s="85"/>
      <c r="C125" s="71" t="s">
        <v>236</v>
      </c>
      <c r="D125" s="64">
        <f>D126</f>
        <v>500</v>
      </c>
      <c r="E125" s="212">
        <f aca="true" t="shared" si="42" ref="E125:L125">E126</f>
        <v>0</v>
      </c>
      <c r="F125" s="66">
        <f t="shared" si="42"/>
        <v>0</v>
      </c>
      <c r="G125" s="66">
        <f t="shared" si="42"/>
        <v>0</v>
      </c>
      <c r="H125" s="66">
        <f t="shared" si="42"/>
        <v>0</v>
      </c>
      <c r="I125" s="66">
        <f t="shared" si="42"/>
        <v>0</v>
      </c>
      <c r="J125" s="66">
        <f t="shared" si="42"/>
        <v>0</v>
      </c>
      <c r="K125" s="66">
        <f t="shared" si="42"/>
        <v>0</v>
      </c>
      <c r="L125" s="214">
        <f t="shared" si="42"/>
        <v>500</v>
      </c>
    </row>
    <row r="126" spans="1:12" ht="22.5">
      <c r="A126" s="143">
        <v>32141</v>
      </c>
      <c r="B126" s="85"/>
      <c r="C126" s="71" t="s">
        <v>237</v>
      </c>
      <c r="D126" s="64">
        <f>E126+F126+G126+H126+I126+J126+K126+L126</f>
        <v>500</v>
      </c>
      <c r="E126" s="211"/>
      <c r="F126" s="90"/>
      <c r="G126" s="90"/>
      <c r="H126" s="90"/>
      <c r="I126" s="90"/>
      <c r="J126" s="84"/>
      <c r="K126" s="90"/>
      <c r="L126" s="216">
        <v>500</v>
      </c>
    </row>
    <row r="127" spans="1:12" ht="12.75">
      <c r="A127" s="139">
        <v>322</v>
      </c>
      <c r="B127" s="85"/>
      <c r="C127" s="63" t="s">
        <v>37</v>
      </c>
      <c r="D127" s="64">
        <f aca="true" t="shared" si="43" ref="D127:K127">D128+D135+D138+D143+D148+D151</f>
        <v>5095834</v>
      </c>
      <c r="E127" s="65">
        <f t="shared" si="43"/>
        <v>500000</v>
      </c>
      <c r="F127" s="66">
        <f t="shared" si="43"/>
        <v>4558234</v>
      </c>
      <c r="G127" s="66">
        <f t="shared" si="43"/>
        <v>33600</v>
      </c>
      <c r="H127" s="66">
        <f t="shared" si="43"/>
        <v>0</v>
      </c>
      <c r="I127" s="67">
        <f t="shared" si="43"/>
        <v>4000</v>
      </c>
      <c r="J127" s="68">
        <f t="shared" si="43"/>
        <v>0</v>
      </c>
      <c r="K127" s="66">
        <f t="shared" si="43"/>
        <v>0</v>
      </c>
      <c r="L127" s="69">
        <f>L128+L135+L138+L143+L148+L151</f>
        <v>0</v>
      </c>
    </row>
    <row r="128" spans="1:12" s="8" customFormat="1" ht="12.75">
      <c r="A128" s="140">
        <v>3221</v>
      </c>
      <c r="B128" s="99"/>
      <c r="C128" s="71" t="s">
        <v>38</v>
      </c>
      <c r="D128" s="64">
        <f aca="true" t="shared" si="44" ref="D128:K128">D129+D131+D132+D133+D134</f>
        <v>435000</v>
      </c>
      <c r="E128" s="65">
        <f t="shared" si="44"/>
        <v>0</v>
      </c>
      <c r="F128" s="66">
        <f t="shared" si="44"/>
        <v>435000</v>
      </c>
      <c r="G128" s="66">
        <f t="shared" si="44"/>
        <v>0</v>
      </c>
      <c r="H128" s="66">
        <f t="shared" si="44"/>
        <v>0</v>
      </c>
      <c r="I128" s="67">
        <f t="shared" si="44"/>
        <v>0</v>
      </c>
      <c r="J128" s="68">
        <f t="shared" si="44"/>
        <v>0</v>
      </c>
      <c r="K128" s="66">
        <f t="shared" si="44"/>
        <v>0</v>
      </c>
      <c r="L128" s="69">
        <f>L129+L131+L132+L133+L134</f>
        <v>0</v>
      </c>
    </row>
    <row r="129" spans="1:12" ht="13.5" thickBot="1">
      <c r="A129" s="142">
        <v>32211</v>
      </c>
      <c r="B129" s="85"/>
      <c r="C129" s="79" t="s">
        <v>39</v>
      </c>
      <c r="D129" s="64">
        <f>E129+F129+G129+H129+I129+J129+K129+L129</f>
        <v>23000</v>
      </c>
      <c r="E129" s="93"/>
      <c r="F129" s="72">
        <v>23000</v>
      </c>
      <c r="G129" s="90"/>
      <c r="H129" s="90"/>
      <c r="I129" s="94"/>
      <c r="J129" s="83"/>
      <c r="K129" s="90"/>
      <c r="L129" s="91"/>
    </row>
    <row r="130" spans="1:12" ht="13.5" thickBot="1">
      <c r="A130" s="219" t="s">
        <v>176</v>
      </c>
      <c r="B130" s="220"/>
      <c r="C130" s="27" t="s">
        <v>1</v>
      </c>
      <c r="D130" s="28"/>
      <c r="E130" s="28" t="s">
        <v>162</v>
      </c>
      <c r="F130" s="28"/>
      <c r="G130" s="28"/>
      <c r="H130" s="28"/>
      <c r="I130" s="28"/>
      <c r="J130" s="29"/>
      <c r="K130" s="29"/>
      <c r="L130" s="30"/>
    </row>
    <row r="131" spans="1:12" ht="22.5">
      <c r="A131" s="142">
        <v>32212</v>
      </c>
      <c r="B131" s="85"/>
      <c r="C131" s="79" t="s">
        <v>40</v>
      </c>
      <c r="D131" s="64">
        <f>E131+F131+G131+H131+I131+J131+K131+L131</f>
        <v>20500</v>
      </c>
      <c r="E131" s="93"/>
      <c r="F131" s="90">
        <v>20500</v>
      </c>
      <c r="G131" s="90"/>
      <c r="H131" s="90"/>
      <c r="I131" s="94"/>
      <c r="J131" s="83"/>
      <c r="K131" s="90"/>
      <c r="L131" s="91"/>
    </row>
    <row r="132" spans="1:12" ht="12.75">
      <c r="A132" s="142">
        <v>32214</v>
      </c>
      <c r="B132" s="85"/>
      <c r="C132" s="79" t="s">
        <v>41</v>
      </c>
      <c r="D132" s="64">
        <f>E132+F132+G132+H132+I132+J132+K132+L132</f>
        <v>306500</v>
      </c>
      <c r="E132" s="93"/>
      <c r="F132" s="90">
        <v>306500</v>
      </c>
      <c r="G132" s="90"/>
      <c r="H132" s="90"/>
      <c r="I132" s="94"/>
      <c r="J132" s="83"/>
      <c r="K132" s="90"/>
      <c r="L132" s="91"/>
    </row>
    <row r="133" spans="1:12" ht="12.75">
      <c r="A133" s="142">
        <v>32216</v>
      </c>
      <c r="B133" s="85"/>
      <c r="C133" s="79" t="s">
        <v>42</v>
      </c>
      <c r="D133" s="64">
        <f>E133+F133+G133+H133+I133+J133+K133+L133</f>
        <v>75000</v>
      </c>
      <c r="E133" s="93"/>
      <c r="F133" s="90">
        <v>75000</v>
      </c>
      <c r="G133" s="90"/>
      <c r="H133" s="90"/>
      <c r="I133" s="94"/>
      <c r="J133" s="83"/>
      <c r="K133" s="90"/>
      <c r="L133" s="91"/>
    </row>
    <row r="134" spans="1:12" ht="12.75">
      <c r="A134" s="142">
        <v>32219</v>
      </c>
      <c r="B134" s="85"/>
      <c r="C134" s="79" t="s">
        <v>43</v>
      </c>
      <c r="D134" s="64">
        <f>E134+F134+G134+H134+I134+J134+K134+L134</f>
        <v>10000</v>
      </c>
      <c r="E134" s="93"/>
      <c r="F134" s="90">
        <v>10000</v>
      </c>
      <c r="G134" s="90"/>
      <c r="H134" s="90"/>
      <c r="I134" s="94"/>
      <c r="J134" s="83"/>
      <c r="K134" s="90"/>
      <c r="L134" s="91"/>
    </row>
    <row r="135" spans="1:12" s="8" customFormat="1" ht="12.75">
      <c r="A135" s="140">
        <v>3222</v>
      </c>
      <c r="B135" s="99"/>
      <c r="C135" s="71" t="s">
        <v>45</v>
      </c>
      <c r="D135" s="64">
        <f aca="true" t="shared" si="45" ref="D135:K135">D136+D137</f>
        <v>2534500</v>
      </c>
      <c r="E135" s="65">
        <f t="shared" si="45"/>
        <v>0</v>
      </c>
      <c r="F135" s="66">
        <f t="shared" si="45"/>
        <v>2534500</v>
      </c>
      <c r="G135" s="66">
        <f t="shared" si="45"/>
        <v>0</v>
      </c>
      <c r="H135" s="66">
        <f t="shared" si="45"/>
        <v>0</v>
      </c>
      <c r="I135" s="67">
        <f t="shared" si="45"/>
        <v>0</v>
      </c>
      <c r="J135" s="68">
        <f t="shared" si="45"/>
        <v>0</v>
      </c>
      <c r="K135" s="66">
        <f t="shared" si="45"/>
        <v>0</v>
      </c>
      <c r="L135" s="69">
        <f>L136+L137</f>
        <v>0</v>
      </c>
    </row>
    <row r="136" spans="1:12" ht="12.75">
      <c r="A136" s="142">
        <v>32224</v>
      </c>
      <c r="B136" s="85"/>
      <c r="C136" s="79" t="s">
        <v>46</v>
      </c>
      <c r="D136" s="64">
        <f>E136+F136+G136+H136+I136+J136+K136+L136</f>
        <v>2319500</v>
      </c>
      <c r="E136" s="93"/>
      <c r="F136" s="72">
        <v>2319500</v>
      </c>
      <c r="G136" s="90"/>
      <c r="H136" s="90"/>
      <c r="I136" s="94"/>
      <c r="J136" s="83"/>
      <c r="K136" s="90"/>
      <c r="L136" s="91"/>
    </row>
    <row r="137" spans="1:12" ht="12.75">
      <c r="A137" s="142">
        <v>32229</v>
      </c>
      <c r="B137" s="85"/>
      <c r="C137" s="79" t="s">
        <v>47</v>
      </c>
      <c r="D137" s="64">
        <f>E137+F137+G137+H137+I137+J137+K137+L137</f>
        <v>215000</v>
      </c>
      <c r="E137" s="93"/>
      <c r="F137" s="90">
        <v>215000</v>
      </c>
      <c r="G137" s="90"/>
      <c r="H137" s="90"/>
      <c r="I137" s="94"/>
      <c r="J137" s="83"/>
      <c r="K137" s="90"/>
      <c r="L137" s="91"/>
    </row>
    <row r="138" spans="1:12" s="8" customFormat="1" ht="12.75">
      <c r="A138" s="140">
        <v>3223</v>
      </c>
      <c r="B138" s="99"/>
      <c r="C138" s="71" t="s">
        <v>48</v>
      </c>
      <c r="D138" s="64">
        <f aca="true" t="shared" si="46" ref="D138:K138">D139+D140+D141+D142</f>
        <v>1896500</v>
      </c>
      <c r="E138" s="65">
        <f t="shared" si="46"/>
        <v>500000</v>
      </c>
      <c r="F138" s="66">
        <f t="shared" si="46"/>
        <v>1396500</v>
      </c>
      <c r="G138" s="66">
        <f t="shared" si="46"/>
        <v>0</v>
      </c>
      <c r="H138" s="66">
        <f t="shared" si="46"/>
        <v>0</v>
      </c>
      <c r="I138" s="67">
        <f t="shared" si="46"/>
        <v>0</v>
      </c>
      <c r="J138" s="68">
        <f t="shared" si="46"/>
        <v>0</v>
      </c>
      <c r="K138" s="66">
        <f t="shared" si="46"/>
        <v>0</v>
      </c>
      <c r="L138" s="69">
        <f>L139+L140+L141+L142</f>
        <v>0</v>
      </c>
    </row>
    <row r="139" spans="1:12" ht="12.75">
      <c r="A139" s="142">
        <v>32231</v>
      </c>
      <c r="B139" s="85"/>
      <c r="C139" s="79" t="s">
        <v>49</v>
      </c>
      <c r="D139" s="64">
        <f>E139+F139+G139+H139+I139+J139+K139+L139</f>
        <v>660000</v>
      </c>
      <c r="E139" s="93">
        <v>150000</v>
      </c>
      <c r="F139" s="72">
        <v>510000</v>
      </c>
      <c r="G139" s="90"/>
      <c r="H139" s="90"/>
      <c r="I139" s="94"/>
      <c r="J139" s="83"/>
      <c r="K139" s="90"/>
      <c r="L139" s="91"/>
    </row>
    <row r="140" spans="1:12" ht="12.75">
      <c r="A140" s="142">
        <v>32232</v>
      </c>
      <c r="B140" s="85"/>
      <c r="C140" s="79" t="s">
        <v>50</v>
      </c>
      <c r="D140" s="64">
        <f>E140+F140+G140+H140+I140+J140+K140+L140</f>
        <v>1005000</v>
      </c>
      <c r="E140" s="93">
        <v>350000</v>
      </c>
      <c r="F140" s="90">
        <v>655000</v>
      </c>
      <c r="G140" s="90"/>
      <c r="H140" s="90"/>
      <c r="I140" s="94"/>
      <c r="J140" s="83"/>
      <c r="K140" s="90"/>
      <c r="L140" s="91"/>
    </row>
    <row r="141" spans="1:12" ht="12.75">
      <c r="A141" s="143">
        <v>32233</v>
      </c>
      <c r="B141" s="85"/>
      <c r="C141" s="71" t="s">
        <v>51</v>
      </c>
      <c r="D141" s="64">
        <f>E141+F141+G141+H141+I141+J141+K141+L141</f>
        <v>206500</v>
      </c>
      <c r="E141" s="93"/>
      <c r="F141" s="90">
        <v>206500</v>
      </c>
      <c r="G141" s="90"/>
      <c r="H141" s="90"/>
      <c r="I141" s="94"/>
      <c r="J141" s="83"/>
      <c r="K141" s="90"/>
      <c r="L141" s="91"/>
    </row>
    <row r="142" spans="1:12" ht="12.75">
      <c r="A142" s="142">
        <v>32234</v>
      </c>
      <c r="B142" s="85"/>
      <c r="C142" s="144" t="s">
        <v>52</v>
      </c>
      <c r="D142" s="64">
        <f>E142+F142+G142+H142+I142+J142+K142+L142</f>
        <v>25000</v>
      </c>
      <c r="E142" s="93"/>
      <c r="F142" s="90">
        <v>25000</v>
      </c>
      <c r="G142" s="90"/>
      <c r="H142" s="90"/>
      <c r="I142" s="94"/>
      <c r="J142" s="83"/>
      <c r="K142" s="90"/>
      <c r="L142" s="91"/>
    </row>
    <row r="143" spans="1:12" s="8" customFormat="1" ht="22.5">
      <c r="A143" s="140">
        <v>3224</v>
      </c>
      <c r="B143" s="99"/>
      <c r="C143" s="144" t="s">
        <v>109</v>
      </c>
      <c r="D143" s="64">
        <f>D144+D145+D146+D147</f>
        <v>111000</v>
      </c>
      <c r="E143" s="65">
        <f aca="true" t="shared" si="47" ref="E143:K143">E144+E145+E146+E147</f>
        <v>0</v>
      </c>
      <c r="F143" s="66">
        <f t="shared" si="47"/>
        <v>111000</v>
      </c>
      <c r="G143" s="66">
        <f t="shared" si="47"/>
        <v>0</v>
      </c>
      <c r="H143" s="66">
        <f t="shared" si="47"/>
        <v>0</v>
      </c>
      <c r="I143" s="67">
        <f t="shared" si="47"/>
        <v>0</v>
      </c>
      <c r="J143" s="68">
        <f t="shared" si="47"/>
        <v>0</v>
      </c>
      <c r="K143" s="66">
        <f t="shared" si="47"/>
        <v>0</v>
      </c>
      <c r="L143" s="69">
        <f>L144+L145+L146+L147</f>
        <v>0</v>
      </c>
    </row>
    <row r="144" spans="1:12" ht="22.5">
      <c r="A144" s="142">
        <v>32241</v>
      </c>
      <c r="B144" s="85"/>
      <c r="C144" s="144" t="s">
        <v>53</v>
      </c>
      <c r="D144" s="64">
        <f>E144+F144+G144+H144+I144+J144+K144+L144</f>
        <v>87000</v>
      </c>
      <c r="E144" s="93"/>
      <c r="F144" s="72">
        <v>87000</v>
      </c>
      <c r="G144" s="90"/>
      <c r="H144" s="90"/>
      <c r="I144" s="94"/>
      <c r="J144" s="83"/>
      <c r="K144" s="90"/>
      <c r="L144" s="91"/>
    </row>
    <row r="145" spans="1:12" ht="22.5">
      <c r="A145" s="142">
        <v>32242</v>
      </c>
      <c r="B145" s="85"/>
      <c r="C145" s="144" t="s">
        <v>54</v>
      </c>
      <c r="D145" s="64">
        <f>E145+F145+G145+H145+I145+J145+K145+L145</f>
        <v>16000</v>
      </c>
      <c r="E145" s="93"/>
      <c r="F145" s="90">
        <v>16000</v>
      </c>
      <c r="G145" s="90"/>
      <c r="H145" s="90"/>
      <c r="I145" s="94"/>
      <c r="J145" s="83"/>
      <c r="K145" s="90"/>
      <c r="L145" s="91"/>
    </row>
    <row r="146" spans="1:12" ht="22.5">
      <c r="A146" s="142">
        <v>32243</v>
      </c>
      <c r="B146" s="85"/>
      <c r="C146" s="144" t="s">
        <v>55</v>
      </c>
      <c r="D146" s="64">
        <f>E146+F146+G146+H146+I146+J146+K146+L146</f>
        <v>2000</v>
      </c>
      <c r="E146" s="93"/>
      <c r="F146" s="90">
        <v>2000</v>
      </c>
      <c r="G146" s="90"/>
      <c r="H146" s="90"/>
      <c r="I146" s="94"/>
      <c r="J146" s="83"/>
      <c r="K146" s="90"/>
      <c r="L146" s="91"/>
    </row>
    <row r="147" spans="1:12" ht="22.5">
      <c r="A147" s="142">
        <v>32244</v>
      </c>
      <c r="B147" s="85"/>
      <c r="C147" s="144" t="s">
        <v>56</v>
      </c>
      <c r="D147" s="64">
        <f>E147+F147+G147+H147+I147+J147+K147+L147</f>
        <v>6000</v>
      </c>
      <c r="E147" s="93"/>
      <c r="F147" s="90">
        <v>6000</v>
      </c>
      <c r="G147" s="90"/>
      <c r="H147" s="90"/>
      <c r="I147" s="94"/>
      <c r="J147" s="83"/>
      <c r="K147" s="90"/>
      <c r="L147" s="91"/>
    </row>
    <row r="148" spans="1:12" s="8" customFormat="1" ht="12.75">
      <c r="A148" s="140">
        <v>3225</v>
      </c>
      <c r="B148" s="99"/>
      <c r="C148" s="144" t="s">
        <v>144</v>
      </c>
      <c r="D148" s="64">
        <f aca="true" t="shared" si="48" ref="D148:K148">D149+D150</f>
        <v>98834</v>
      </c>
      <c r="E148" s="65">
        <f t="shared" si="48"/>
        <v>0</v>
      </c>
      <c r="F148" s="66">
        <f t="shared" si="48"/>
        <v>61234</v>
      </c>
      <c r="G148" s="66">
        <f t="shared" si="48"/>
        <v>33600</v>
      </c>
      <c r="H148" s="66">
        <f t="shared" si="48"/>
        <v>0</v>
      </c>
      <c r="I148" s="67">
        <f t="shared" si="48"/>
        <v>4000</v>
      </c>
      <c r="J148" s="68">
        <f t="shared" si="48"/>
        <v>0</v>
      </c>
      <c r="K148" s="66">
        <f t="shared" si="48"/>
        <v>0</v>
      </c>
      <c r="L148" s="69">
        <f>L149+L150</f>
        <v>0</v>
      </c>
    </row>
    <row r="149" spans="1:12" ht="12.75">
      <c r="A149" s="142">
        <v>32251</v>
      </c>
      <c r="B149" s="85"/>
      <c r="C149" s="144" t="s">
        <v>146</v>
      </c>
      <c r="D149" s="64">
        <f>E149+F149+G149+H149+I149+J149+K149+L149</f>
        <v>96334</v>
      </c>
      <c r="E149" s="93"/>
      <c r="F149" s="72">
        <v>58734</v>
      </c>
      <c r="G149" s="90">
        <v>33600</v>
      </c>
      <c r="H149" s="90"/>
      <c r="I149" s="94">
        <v>4000</v>
      </c>
      <c r="J149" s="83"/>
      <c r="K149" s="90">
        <v>0</v>
      </c>
      <c r="L149" s="91"/>
    </row>
    <row r="150" spans="1:12" ht="12.75">
      <c r="A150" s="142">
        <v>32252</v>
      </c>
      <c r="B150" s="85"/>
      <c r="C150" s="144" t="s">
        <v>155</v>
      </c>
      <c r="D150" s="64">
        <f>E150+F150+G150+H150+I150+J150+K150+L150</f>
        <v>2500</v>
      </c>
      <c r="E150" s="93"/>
      <c r="F150" s="90">
        <v>2500</v>
      </c>
      <c r="G150" s="90"/>
      <c r="H150" s="90"/>
      <c r="I150" s="94"/>
      <c r="J150" s="83"/>
      <c r="K150" s="90"/>
      <c r="L150" s="91"/>
    </row>
    <row r="151" spans="1:12" s="12" customFormat="1" ht="12.75">
      <c r="A151" s="139">
        <v>3227</v>
      </c>
      <c r="B151" s="145"/>
      <c r="C151" s="146" t="s">
        <v>156</v>
      </c>
      <c r="D151" s="64">
        <f aca="true" t="shared" si="49" ref="D151:L151">D152</f>
        <v>20000</v>
      </c>
      <c r="E151" s="65">
        <f t="shared" si="49"/>
        <v>0</v>
      </c>
      <c r="F151" s="66">
        <f t="shared" si="49"/>
        <v>20000</v>
      </c>
      <c r="G151" s="66">
        <f t="shared" si="49"/>
        <v>0</v>
      </c>
      <c r="H151" s="66">
        <f t="shared" si="49"/>
        <v>0</v>
      </c>
      <c r="I151" s="67">
        <f t="shared" si="49"/>
        <v>0</v>
      </c>
      <c r="J151" s="68">
        <f t="shared" si="49"/>
        <v>0</v>
      </c>
      <c r="K151" s="66">
        <f t="shared" si="49"/>
        <v>0</v>
      </c>
      <c r="L151" s="69">
        <f t="shared" si="49"/>
        <v>0</v>
      </c>
    </row>
    <row r="152" spans="1:12" ht="12.75">
      <c r="A152" s="142">
        <v>32271</v>
      </c>
      <c r="B152" s="85"/>
      <c r="C152" s="144" t="s">
        <v>156</v>
      </c>
      <c r="D152" s="64">
        <f>E152+F152+G152+H152+I152+J152+K152+L152</f>
        <v>20000</v>
      </c>
      <c r="E152" s="93"/>
      <c r="F152" s="72">
        <v>20000</v>
      </c>
      <c r="G152" s="90"/>
      <c r="H152" s="90"/>
      <c r="I152" s="94"/>
      <c r="J152" s="83"/>
      <c r="K152" s="90"/>
      <c r="L152" s="91"/>
    </row>
    <row r="153" spans="1:12" s="12" customFormat="1" ht="12.75">
      <c r="A153" s="139">
        <v>323</v>
      </c>
      <c r="B153" s="145"/>
      <c r="C153" s="146" t="s">
        <v>57</v>
      </c>
      <c r="D153" s="64">
        <f>D154+D159+D164+D166+D173+D175+D178+D182+D186</f>
        <v>1598403</v>
      </c>
      <c r="E153" s="65">
        <f>E154+E159+E164+E166+E175+E178+E182+E186</f>
        <v>172975</v>
      </c>
      <c r="F153" s="66">
        <f>F154+F159+F164+F166+F173+F175+F178+F182+F186</f>
        <v>1413928</v>
      </c>
      <c r="G153" s="66">
        <f aca="true" t="shared" si="50" ref="G153:L153">G154+G159+G164+G166+G175+G178+G182+G186</f>
        <v>0</v>
      </c>
      <c r="H153" s="66">
        <f t="shared" si="50"/>
        <v>0</v>
      </c>
      <c r="I153" s="67">
        <f t="shared" si="50"/>
        <v>0</v>
      </c>
      <c r="J153" s="68">
        <f t="shared" si="50"/>
        <v>0</v>
      </c>
      <c r="K153" s="66">
        <f t="shared" si="50"/>
        <v>11500</v>
      </c>
      <c r="L153" s="69">
        <f t="shared" si="50"/>
        <v>0</v>
      </c>
    </row>
    <row r="154" spans="1:12" s="8" customFormat="1" ht="12.75">
      <c r="A154" s="140">
        <v>3231</v>
      </c>
      <c r="B154" s="99"/>
      <c r="C154" s="144" t="s">
        <v>58</v>
      </c>
      <c r="D154" s="64">
        <f>D155+D156+D157+D158</f>
        <v>66600</v>
      </c>
      <c r="E154" s="65">
        <f aca="true" t="shared" si="51" ref="E154:K154">E155+E156+E157+E158</f>
        <v>0</v>
      </c>
      <c r="F154" s="66">
        <f t="shared" si="51"/>
        <v>59100</v>
      </c>
      <c r="G154" s="66">
        <f t="shared" si="51"/>
        <v>0</v>
      </c>
      <c r="H154" s="66">
        <f t="shared" si="51"/>
        <v>0</v>
      </c>
      <c r="I154" s="67">
        <f t="shared" si="51"/>
        <v>0</v>
      </c>
      <c r="J154" s="68">
        <f t="shared" si="51"/>
        <v>0</v>
      </c>
      <c r="K154" s="66">
        <f t="shared" si="51"/>
        <v>7500</v>
      </c>
      <c r="L154" s="69">
        <f>L155+L156+L157+L158</f>
        <v>0</v>
      </c>
    </row>
    <row r="155" spans="1:12" ht="12.75">
      <c r="A155" s="142">
        <v>32311</v>
      </c>
      <c r="B155" s="85"/>
      <c r="C155" s="144" t="s">
        <v>60</v>
      </c>
      <c r="D155" s="64">
        <f>E155+F155+G155+H155+I155+J155+K155+L155</f>
        <v>23000</v>
      </c>
      <c r="E155" s="93"/>
      <c r="F155" s="72">
        <v>23000</v>
      </c>
      <c r="G155" s="90"/>
      <c r="H155" s="90"/>
      <c r="I155" s="94"/>
      <c r="J155" s="83"/>
      <c r="K155" s="90"/>
      <c r="L155" s="91"/>
    </row>
    <row r="156" spans="1:12" ht="12.75">
      <c r="A156" s="142">
        <v>32312</v>
      </c>
      <c r="B156" s="85"/>
      <c r="C156" s="144" t="s">
        <v>59</v>
      </c>
      <c r="D156" s="64">
        <f>E156+F156+G156+H156+I156+J156+K156+L156</f>
        <v>15000</v>
      </c>
      <c r="E156" s="93"/>
      <c r="F156" s="90">
        <v>15000</v>
      </c>
      <c r="G156" s="90"/>
      <c r="H156" s="90"/>
      <c r="I156" s="94"/>
      <c r="J156" s="83"/>
      <c r="K156" s="90"/>
      <c r="L156" s="91"/>
    </row>
    <row r="157" spans="1:12" ht="12.75">
      <c r="A157" s="142">
        <v>32313</v>
      </c>
      <c r="B157" s="85"/>
      <c r="C157" s="144" t="s">
        <v>61</v>
      </c>
      <c r="D157" s="64">
        <f>E157+F157+G157+H157+I157+J157+K157+L157</f>
        <v>21000</v>
      </c>
      <c r="E157" s="93"/>
      <c r="F157" s="90">
        <v>21000</v>
      </c>
      <c r="G157" s="90"/>
      <c r="H157" s="90"/>
      <c r="I157" s="94"/>
      <c r="J157" s="83"/>
      <c r="K157" s="90"/>
      <c r="L157" s="91"/>
    </row>
    <row r="158" spans="1:12" ht="12.75">
      <c r="A158" s="142">
        <v>32314</v>
      </c>
      <c r="B158" s="85"/>
      <c r="C158" s="144" t="s">
        <v>165</v>
      </c>
      <c r="D158" s="64">
        <f>E158+F158+G158+H158+I158+J158+K158+L158</f>
        <v>7600</v>
      </c>
      <c r="E158" s="93"/>
      <c r="F158" s="90">
        <v>100</v>
      </c>
      <c r="G158" s="90"/>
      <c r="H158" s="90"/>
      <c r="I158" s="94"/>
      <c r="J158" s="83"/>
      <c r="K158" s="90">
        <v>7500</v>
      </c>
      <c r="L158" s="91"/>
    </row>
    <row r="159" spans="1:12" s="8" customFormat="1" ht="12.75">
      <c r="A159" s="140">
        <v>3232</v>
      </c>
      <c r="B159" s="99"/>
      <c r="C159" s="144" t="s">
        <v>62</v>
      </c>
      <c r="D159" s="64">
        <f aca="true" t="shared" si="52" ref="D159:K159">D160+D161+D162+D163</f>
        <v>601329</v>
      </c>
      <c r="E159" s="65">
        <f t="shared" si="52"/>
        <v>172975</v>
      </c>
      <c r="F159" s="66">
        <f t="shared" si="52"/>
        <v>428354</v>
      </c>
      <c r="G159" s="66">
        <f t="shared" si="52"/>
        <v>0</v>
      </c>
      <c r="H159" s="66">
        <f t="shared" si="52"/>
        <v>0</v>
      </c>
      <c r="I159" s="67">
        <f t="shared" si="52"/>
        <v>0</v>
      </c>
      <c r="J159" s="68">
        <f t="shared" si="52"/>
        <v>0</v>
      </c>
      <c r="K159" s="66">
        <f t="shared" si="52"/>
        <v>0</v>
      </c>
      <c r="L159" s="69">
        <f>L160+L161+L162+L163</f>
        <v>0</v>
      </c>
    </row>
    <row r="160" spans="1:12" ht="22.5">
      <c r="A160" s="142">
        <v>32321</v>
      </c>
      <c r="B160" s="85"/>
      <c r="C160" s="144" t="s">
        <v>128</v>
      </c>
      <c r="D160" s="64">
        <f>E160+F160+G160+H160+I160+J160+K160+L160</f>
        <v>456329</v>
      </c>
      <c r="E160" s="93">
        <v>172975</v>
      </c>
      <c r="F160" s="72">
        <v>283354</v>
      </c>
      <c r="G160" s="90"/>
      <c r="H160" s="90"/>
      <c r="I160" s="94"/>
      <c r="J160" s="83"/>
      <c r="K160" s="90"/>
      <c r="L160" s="91"/>
    </row>
    <row r="161" spans="1:12" ht="22.5">
      <c r="A161" s="142">
        <v>32322</v>
      </c>
      <c r="B161" s="85"/>
      <c r="C161" s="144" t="s">
        <v>129</v>
      </c>
      <c r="D161" s="64">
        <f>E161+F161+G161+H161+I161+J161+K161+L161</f>
        <v>80000</v>
      </c>
      <c r="E161" s="93"/>
      <c r="F161" s="90">
        <v>80000</v>
      </c>
      <c r="G161" s="90"/>
      <c r="H161" s="90"/>
      <c r="I161" s="94"/>
      <c r="J161" s="83"/>
      <c r="K161" s="90"/>
      <c r="L161" s="91"/>
    </row>
    <row r="162" spans="1:12" ht="22.5">
      <c r="A162" s="142">
        <v>32323</v>
      </c>
      <c r="B162" s="85"/>
      <c r="C162" s="144" t="s">
        <v>130</v>
      </c>
      <c r="D162" s="64">
        <f>E162+F162+G162+H162+I162+J162+K162+L162</f>
        <v>30000</v>
      </c>
      <c r="E162" s="93"/>
      <c r="F162" s="90">
        <v>30000</v>
      </c>
      <c r="G162" s="90"/>
      <c r="H162" s="90"/>
      <c r="I162" s="94"/>
      <c r="J162" s="83"/>
      <c r="K162" s="90"/>
      <c r="L162" s="91"/>
    </row>
    <row r="163" spans="1:12" ht="12.75">
      <c r="A163" s="142">
        <v>32329</v>
      </c>
      <c r="B163" s="85"/>
      <c r="C163" s="144" t="s">
        <v>228</v>
      </c>
      <c r="D163" s="64">
        <f>E163+F163+G163+H163+I163+J163+K163+L163</f>
        <v>35000</v>
      </c>
      <c r="E163" s="93"/>
      <c r="F163" s="90">
        <v>35000</v>
      </c>
      <c r="G163" s="90"/>
      <c r="H163" s="90"/>
      <c r="I163" s="94"/>
      <c r="J163" s="83"/>
      <c r="K163" s="90"/>
      <c r="L163" s="91"/>
    </row>
    <row r="164" spans="1:12" s="8" customFormat="1" ht="12.75">
      <c r="A164" s="140">
        <v>3233</v>
      </c>
      <c r="B164" s="99"/>
      <c r="C164" s="144" t="s">
        <v>63</v>
      </c>
      <c r="D164" s="64">
        <f aca="true" t="shared" si="53" ref="D164:L164">D165</f>
        <v>34000</v>
      </c>
      <c r="E164" s="65">
        <f t="shared" si="53"/>
        <v>0</v>
      </c>
      <c r="F164" s="66">
        <f t="shared" si="53"/>
        <v>30000</v>
      </c>
      <c r="G164" s="66">
        <f t="shared" si="53"/>
        <v>0</v>
      </c>
      <c r="H164" s="66">
        <f t="shared" si="53"/>
        <v>0</v>
      </c>
      <c r="I164" s="67">
        <f t="shared" si="53"/>
        <v>0</v>
      </c>
      <c r="J164" s="68">
        <f t="shared" si="53"/>
        <v>0</v>
      </c>
      <c r="K164" s="66">
        <f t="shared" si="53"/>
        <v>4000</v>
      </c>
      <c r="L164" s="69">
        <f t="shared" si="53"/>
        <v>0</v>
      </c>
    </row>
    <row r="165" spans="1:12" ht="12.75">
      <c r="A165" s="142">
        <v>32339</v>
      </c>
      <c r="B165" s="85"/>
      <c r="C165" s="144" t="s">
        <v>229</v>
      </c>
      <c r="D165" s="64">
        <f>E165+F165+G165+H165+I165+J165+K165+L165</f>
        <v>34000</v>
      </c>
      <c r="E165" s="93"/>
      <c r="F165" s="72">
        <v>30000</v>
      </c>
      <c r="G165" s="90"/>
      <c r="H165" s="90"/>
      <c r="I165" s="94"/>
      <c r="J165" s="83"/>
      <c r="K165" s="90">
        <v>4000</v>
      </c>
      <c r="L165" s="91"/>
    </row>
    <row r="166" spans="1:12" s="8" customFormat="1" ht="12.75">
      <c r="A166" s="140">
        <v>3234</v>
      </c>
      <c r="B166" s="99"/>
      <c r="C166" s="144" t="s">
        <v>64</v>
      </c>
      <c r="D166" s="64">
        <f aca="true" t="shared" si="54" ref="D166:K166">D167+D168+D169+D171+D172</f>
        <v>640174</v>
      </c>
      <c r="E166" s="65">
        <f t="shared" si="54"/>
        <v>0</v>
      </c>
      <c r="F166" s="66">
        <f t="shared" si="54"/>
        <v>640174</v>
      </c>
      <c r="G166" s="66">
        <f t="shared" si="54"/>
        <v>0</v>
      </c>
      <c r="H166" s="66">
        <f t="shared" si="54"/>
        <v>0</v>
      </c>
      <c r="I166" s="67">
        <f t="shared" si="54"/>
        <v>0</v>
      </c>
      <c r="J166" s="68">
        <f t="shared" si="54"/>
        <v>0</v>
      </c>
      <c r="K166" s="66">
        <f t="shared" si="54"/>
        <v>0</v>
      </c>
      <c r="L166" s="69">
        <f>L167+L168+L169+L171+L172</f>
        <v>0</v>
      </c>
    </row>
    <row r="167" spans="1:12" ht="12.75">
      <c r="A167" s="142">
        <v>32341</v>
      </c>
      <c r="B167" s="85"/>
      <c r="C167" s="144" t="s">
        <v>65</v>
      </c>
      <c r="D167" s="64">
        <f>E167+F167+G167+H167+I167+J167+K167+L167</f>
        <v>370000</v>
      </c>
      <c r="E167" s="93"/>
      <c r="F167" s="72">
        <v>370000</v>
      </c>
      <c r="G167" s="90"/>
      <c r="H167" s="90"/>
      <c r="I167" s="94"/>
      <c r="J167" s="83"/>
      <c r="K167" s="90"/>
      <c r="L167" s="91"/>
    </row>
    <row r="168" spans="1:12" ht="12.75">
      <c r="A168" s="147">
        <v>32342</v>
      </c>
      <c r="B168" s="85"/>
      <c r="C168" s="144" t="s">
        <v>66</v>
      </c>
      <c r="D168" s="64">
        <f>E168+F168+G168+H168+I168+J168+K168+L168</f>
        <v>190000</v>
      </c>
      <c r="E168" s="93"/>
      <c r="F168" s="90">
        <v>190000</v>
      </c>
      <c r="G168" s="90"/>
      <c r="H168" s="90"/>
      <c r="I168" s="94"/>
      <c r="J168" s="83"/>
      <c r="K168" s="90"/>
      <c r="L168" s="91"/>
    </row>
    <row r="169" spans="1:12" ht="13.5" thickBot="1">
      <c r="A169" s="147">
        <v>32343</v>
      </c>
      <c r="B169" s="85"/>
      <c r="C169" s="144" t="s">
        <v>67</v>
      </c>
      <c r="D169" s="64">
        <f>E169+F169+G169+H169+I169+J169+K169+L169</f>
        <v>35000</v>
      </c>
      <c r="E169" s="93"/>
      <c r="F169" s="90">
        <v>35000</v>
      </c>
      <c r="G169" s="90"/>
      <c r="H169" s="90"/>
      <c r="I169" s="94"/>
      <c r="J169" s="83"/>
      <c r="K169" s="90"/>
      <c r="L169" s="91"/>
    </row>
    <row r="170" spans="1:12" ht="13.5" thickBot="1">
      <c r="A170" s="219" t="s">
        <v>176</v>
      </c>
      <c r="B170" s="220"/>
      <c r="C170" s="27" t="s">
        <v>1</v>
      </c>
      <c r="D170" s="28"/>
      <c r="E170" s="28" t="s">
        <v>162</v>
      </c>
      <c r="F170" s="28"/>
      <c r="G170" s="28"/>
      <c r="H170" s="28"/>
      <c r="I170" s="28"/>
      <c r="J170" s="29"/>
      <c r="K170" s="29"/>
      <c r="L170" s="30"/>
    </row>
    <row r="171" spans="1:12" ht="12.75">
      <c r="A171" s="147">
        <v>32344</v>
      </c>
      <c r="B171" s="85"/>
      <c r="C171" s="144" t="s">
        <v>68</v>
      </c>
      <c r="D171" s="64">
        <f>E171+F171+G171+H171+I171+J171+K171+L171</f>
        <v>1054</v>
      </c>
      <c r="E171" s="93"/>
      <c r="F171" s="90">
        <v>1054</v>
      </c>
      <c r="G171" s="90"/>
      <c r="H171" s="90"/>
      <c r="I171" s="94"/>
      <c r="J171" s="83"/>
      <c r="K171" s="90"/>
      <c r="L171" s="91"/>
    </row>
    <row r="172" spans="1:12" ht="12.75">
      <c r="A172" s="147">
        <v>32349</v>
      </c>
      <c r="B172" s="85"/>
      <c r="C172" s="144" t="s">
        <v>69</v>
      </c>
      <c r="D172" s="64">
        <f>E172+F172+G172+H172+I172+J172+K172+L172</f>
        <v>44120</v>
      </c>
      <c r="E172" s="93"/>
      <c r="F172" s="90">
        <v>44120</v>
      </c>
      <c r="G172" s="90"/>
      <c r="H172" s="90"/>
      <c r="I172" s="94"/>
      <c r="J172" s="83"/>
      <c r="K172" s="90"/>
      <c r="L172" s="91"/>
    </row>
    <row r="173" spans="1:12" ht="12.75">
      <c r="A173" s="148">
        <v>3235</v>
      </c>
      <c r="B173" s="85"/>
      <c r="C173" s="144" t="s">
        <v>208</v>
      </c>
      <c r="D173" s="64">
        <f>D174</f>
        <v>23000</v>
      </c>
      <c r="E173" s="93"/>
      <c r="F173" s="90">
        <f>F174</f>
        <v>23000</v>
      </c>
      <c r="G173" s="90"/>
      <c r="H173" s="90"/>
      <c r="I173" s="94"/>
      <c r="J173" s="83"/>
      <c r="K173" s="90"/>
      <c r="L173" s="91"/>
    </row>
    <row r="174" spans="1:12" ht="12.75">
      <c r="A174" s="147">
        <v>32359</v>
      </c>
      <c r="B174" s="85"/>
      <c r="C174" s="144" t="s">
        <v>209</v>
      </c>
      <c r="D174" s="64">
        <f>E174+F174+G174+H174+I174+J174+K174+L174</f>
        <v>23000</v>
      </c>
      <c r="E174" s="93"/>
      <c r="F174" s="90">
        <v>23000</v>
      </c>
      <c r="G174" s="90"/>
      <c r="H174" s="90"/>
      <c r="I174" s="94"/>
      <c r="J174" s="83"/>
      <c r="K174" s="90"/>
      <c r="L174" s="91"/>
    </row>
    <row r="175" spans="1:12" s="8" customFormat="1" ht="12.75">
      <c r="A175" s="149">
        <v>3236</v>
      </c>
      <c r="B175" s="99"/>
      <c r="C175" s="144" t="s">
        <v>70</v>
      </c>
      <c r="D175" s="64">
        <f aca="true" t="shared" si="55" ref="D175:K175">D176+D177</f>
        <v>63000</v>
      </c>
      <c r="E175" s="65">
        <f t="shared" si="55"/>
        <v>0</v>
      </c>
      <c r="F175" s="66">
        <f t="shared" si="55"/>
        <v>63000</v>
      </c>
      <c r="G175" s="66">
        <f t="shared" si="55"/>
        <v>0</v>
      </c>
      <c r="H175" s="66">
        <f t="shared" si="55"/>
        <v>0</v>
      </c>
      <c r="I175" s="67">
        <f t="shared" si="55"/>
        <v>0</v>
      </c>
      <c r="J175" s="68">
        <f t="shared" si="55"/>
        <v>0</v>
      </c>
      <c r="K175" s="66">
        <f t="shared" si="55"/>
        <v>0</v>
      </c>
      <c r="L175" s="69">
        <f>L176+L177</f>
        <v>0</v>
      </c>
    </row>
    <row r="176" spans="1:12" ht="22.5">
      <c r="A176" s="147">
        <v>32361</v>
      </c>
      <c r="B176" s="85"/>
      <c r="C176" s="144" t="s">
        <v>71</v>
      </c>
      <c r="D176" s="64">
        <f>E176+F176+G176+H176+I176+J176+K176+L176</f>
        <v>51000</v>
      </c>
      <c r="E176" s="93"/>
      <c r="F176" s="72">
        <v>51000</v>
      </c>
      <c r="G176" s="90"/>
      <c r="H176" s="90"/>
      <c r="I176" s="94"/>
      <c r="J176" s="83"/>
      <c r="K176" s="90"/>
      <c r="L176" s="91"/>
    </row>
    <row r="177" spans="1:12" ht="12.75">
      <c r="A177" s="147">
        <v>32369</v>
      </c>
      <c r="B177" s="85"/>
      <c r="C177" s="144" t="s">
        <v>72</v>
      </c>
      <c r="D177" s="64">
        <f>E177+F177+G177+H177+I177+J177+K177+L177</f>
        <v>12000</v>
      </c>
      <c r="E177" s="93"/>
      <c r="F177" s="90">
        <v>12000</v>
      </c>
      <c r="G177" s="90"/>
      <c r="H177" s="90"/>
      <c r="I177" s="94"/>
      <c r="J177" s="83"/>
      <c r="K177" s="90"/>
      <c r="L177" s="91"/>
    </row>
    <row r="178" spans="1:12" s="8" customFormat="1" ht="12.75">
      <c r="A178" s="149">
        <v>3237</v>
      </c>
      <c r="B178" s="99"/>
      <c r="C178" s="144" t="s">
        <v>73</v>
      </c>
      <c r="D178" s="64">
        <f>D179+D180+D181</f>
        <v>78300</v>
      </c>
      <c r="E178" s="65">
        <f aca="true" t="shared" si="56" ref="E178:K178">E179+E180+E181</f>
        <v>0</v>
      </c>
      <c r="F178" s="66">
        <f t="shared" si="56"/>
        <v>78300</v>
      </c>
      <c r="G178" s="66">
        <f t="shared" si="56"/>
        <v>0</v>
      </c>
      <c r="H178" s="66">
        <f t="shared" si="56"/>
        <v>0</v>
      </c>
      <c r="I178" s="67">
        <f t="shared" si="56"/>
        <v>0</v>
      </c>
      <c r="J178" s="68">
        <f t="shared" si="56"/>
        <v>0</v>
      </c>
      <c r="K178" s="66">
        <f t="shared" si="56"/>
        <v>0</v>
      </c>
      <c r="L178" s="69">
        <f>L179+L180+L181</f>
        <v>0</v>
      </c>
    </row>
    <row r="179" spans="1:12" s="8" customFormat="1" ht="12.75">
      <c r="A179" s="150">
        <v>32372</v>
      </c>
      <c r="B179" s="99"/>
      <c r="C179" s="144" t="s">
        <v>219</v>
      </c>
      <c r="D179" s="64">
        <f>E179+F179+G179+H179+I179+J179+K179+L179</f>
        <v>20000</v>
      </c>
      <c r="E179" s="65"/>
      <c r="F179" s="72">
        <v>20000</v>
      </c>
      <c r="G179" s="66"/>
      <c r="H179" s="66"/>
      <c r="I179" s="67"/>
      <c r="J179" s="68"/>
      <c r="K179" s="66"/>
      <c r="L179" s="69"/>
    </row>
    <row r="180" spans="1:12" ht="12.75">
      <c r="A180" s="147">
        <v>32373</v>
      </c>
      <c r="B180" s="85"/>
      <c r="C180" s="144" t="s">
        <v>74</v>
      </c>
      <c r="D180" s="64">
        <f>E180+F180+G180+H180+I180+J180+K180+L180</f>
        <v>5000</v>
      </c>
      <c r="E180" s="93"/>
      <c r="F180" s="72">
        <v>5000</v>
      </c>
      <c r="G180" s="90"/>
      <c r="H180" s="90"/>
      <c r="I180" s="94"/>
      <c r="J180" s="83"/>
      <c r="K180" s="90"/>
      <c r="L180" s="91"/>
    </row>
    <row r="181" spans="1:12" ht="12.75">
      <c r="A181" s="193">
        <v>32379</v>
      </c>
      <c r="B181" s="110"/>
      <c r="C181" s="194" t="s">
        <v>113</v>
      </c>
      <c r="D181" s="104">
        <f>E181+F181+G181+H181+I181+J181+K181+L181</f>
        <v>53300</v>
      </c>
      <c r="E181" s="105"/>
      <c r="F181" s="106">
        <v>53300</v>
      </c>
      <c r="G181" s="106"/>
      <c r="H181" s="106"/>
      <c r="I181" s="107"/>
      <c r="J181" s="108"/>
      <c r="K181" s="106"/>
      <c r="L181" s="192"/>
    </row>
    <row r="182" spans="1:12" s="8" customFormat="1" ht="12.75">
      <c r="A182" s="151">
        <v>3238</v>
      </c>
      <c r="B182" s="152"/>
      <c r="C182" s="153" t="s">
        <v>75</v>
      </c>
      <c r="D182" s="130">
        <f aca="true" t="shared" si="57" ref="D182:K182">D183+D184+D185</f>
        <v>59000</v>
      </c>
      <c r="E182" s="56">
        <f t="shared" si="57"/>
        <v>0</v>
      </c>
      <c r="F182" s="57">
        <f t="shared" si="57"/>
        <v>59000</v>
      </c>
      <c r="G182" s="57">
        <f t="shared" si="57"/>
        <v>0</v>
      </c>
      <c r="H182" s="57">
        <f t="shared" si="57"/>
        <v>0</v>
      </c>
      <c r="I182" s="58">
        <f t="shared" si="57"/>
        <v>0</v>
      </c>
      <c r="J182" s="59">
        <f t="shared" si="57"/>
        <v>0</v>
      </c>
      <c r="K182" s="57">
        <f t="shared" si="57"/>
        <v>0</v>
      </c>
      <c r="L182" s="60">
        <f>L183+L184+L185</f>
        <v>0</v>
      </c>
    </row>
    <row r="183" spans="1:12" ht="12.75">
      <c r="A183" s="147">
        <v>32381</v>
      </c>
      <c r="B183" s="85"/>
      <c r="C183" s="144" t="s">
        <v>141</v>
      </c>
      <c r="D183" s="64">
        <f>E183+F183+G183+H183+I183+J183+K183+L183</f>
        <v>22000</v>
      </c>
      <c r="E183" s="93"/>
      <c r="F183" s="72">
        <v>22000</v>
      </c>
      <c r="G183" s="90"/>
      <c r="H183" s="90"/>
      <c r="I183" s="94"/>
      <c r="J183" s="83"/>
      <c r="K183" s="90"/>
      <c r="L183" s="91"/>
    </row>
    <row r="184" spans="1:12" ht="12.75">
      <c r="A184" s="147">
        <v>32382</v>
      </c>
      <c r="B184" s="85"/>
      <c r="C184" s="144" t="s">
        <v>76</v>
      </c>
      <c r="D184" s="64">
        <f>E184+F184+G184+H184+I184+J184+K184+L184</f>
        <v>10000</v>
      </c>
      <c r="E184" s="93"/>
      <c r="F184" s="90">
        <v>10000</v>
      </c>
      <c r="G184" s="90"/>
      <c r="H184" s="90"/>
      <c r="I184" s="94"/>
      <c r="J184" s="83"/>
      <c r="K184" s="90"/>
      <c r="L184" s="91"/>
    </row>
    <row r="185" spans="1:12" ht="12.75">
      <c r="A185" s="147">
        <v>32389</v>
      </c>
      <c r="B185" s="85"/>
      <c r="C185" s="144" t="s">
        <v>77</v>
      </c>
      <c r="D185" s="64">
        <f>E185+F185+G185+H185+I185+J185+K185+L185</f>
        <v>27000</v>
      </c>
      <c r="E185" s="93"/>
      <c r="F185" s="90">
        <v>27000</v>
      </c>
      <c r="G185" s="90"/>
      <c r="H185" s="90"/>
      <c r="I185" s="94"/>
      <c r="J185" s="83"/>
      <c r="K185" s="90"/>
      <c r="L185" s="91"/>
    </row>
    <row r="186" spans="1:12" s="8" customFormat="1" ht="12.75">
      <c r="A186" s="149">
        <v>3239</v>
      </c>
      <c r="B186" s="99"/>
      <c r="C186" s="144" t="s">
        <v>78</v>
      </c>
      <c r="D186" s="64">
        <f aca="true" t="shared" si="58" ref="D186:K186">D187+D188+D189+D190+D191+D192</f>
        <v>33000</v>
      </c>
      <c r="E186" s="65">
        <f t="shared" si="58"/>
        <v>0</v>
      </c>
      <c r="F186" s="66">
        <f t="shared" si="58"/>
        <v>33000</v>
      </c>
      <c r="G186" s="66">
        <f t="shared" si="58"/>
        <v>0</v>
      </c>
      <c r="H186" s="66">
        <f t="shared" si="58"/>
        <v>0</v>
      </c>
      <c r="I186" s="67">
        <f t="shared" si="58"/>
        <v>0</v>
      </c>
      <c r="J186" s="68">
        <f t="shared" si="58"/>
        <v>0</v>
      </c>
      <c r="K186" s="66">
        <f t="shared" si="58"/>
        <v>0</v>
      </c>
      <c r="L186" s="69">
        <f>L187+L188+L189+L190+L191+L192</f>
        <v>0</v>
      </c>
    </row>
    <row r="187" spans="1:12" ht="22.5">
      <c r="A187" s="147">
        <v>32391</v>
      </c>
      <c r="B187" s="85"/>
      <c r="C187" s="144" t="s">
        <v>79</v>
      </c>
      <c r="D187" s="64">
        <f aca="true" t="shared" si="59" ref="D187:D192">E187+F187+G187+H187+I187+J187+K187+L187</f>
        <v>15000</v>
      </c>
      <c r="E187" s="93"/>
      <c r="F187" s="72">
        <v>15000</v>
      </c>
      <c r="G187" s="90"/>
      <c r="H187" s="90"/>
      <c r="I187" s="94"/>
      <c r="J187" s="83"/>
      <c r="K187" s="90"/>
      <c r="L187" s="91"/>
    </row>
    <row r="188" spans="1:12" ht="12.75">
      <c r="A188" s="147">
        <v>32392</v>
      </c>
      <c r="B188" s="85"/>
      <c r="C188" s="144" t="s">
        <v>80</v>
      </c>
      <c r="D188" s="64">
        <f t="shared" si="59"/>
        <v>800</v>
      </c>
      <c r="E188" s="93"/>
      <c r="F188" s="90">
        <v>800</v>
      </c>
      <c r="G188" s="90"/>
      <c r="H188" s="90"/>
      <c r="I188" s="94"/>
      <c r="J188" s="83"/>
      <c r="K188" s="90"/>
      <c r="L188" s="91"/>
    </row>
    <row r="189" spans="1:12" ht="12.75">
      <c r="A189" s="147">
        <v>32393</v>
      </c>
      <c r="B189" s="85"/>
      <c r="C189" s="144" t="s">
        <v>127</v>
      </c>
      <c r="D189" s="64">
        <f t="shared" si="59"/>
        <v>0</v>
      </c>
      <c r="E189" s="93"/>
      <c r="F189" s="90">
        <v>0</v>
      </c>
      <c r="G189" s="90"/>
      <c r="H189" s="90"/>
      <c r="I189" s="94"/>
      <c r="J189" s="83"/>
      <c r="K189" s="90"/>
      <c r="L189" s="91"/>
    </row>
    <row r="190" spans="1:12" ht="12.75">
      <c r="A190" s="147">
        <v>32394</v>
      </c>
      <c r="B190" s="85"/>
      <c r="C190" s="144" t="s">
        <v>81</v>
      </c>
      <c r="D190" s="64">
        <f t="shared" si="59"/>
        <v>4200</v>
      </c>
      <c r="E190" s="93"/>
      <c r="F190" s="90">
        <v>4200</v>
      </c>
      <c r="G190" s="90"/>
      <c r="H190" s="90"/>
      <c r="I190" s="94"/>
      <c r="J190" s="83"/>
      <c r="K190" s="90"/>
      <c r="L190" s="91"/>
    </row>
    <row r="191" spans="1:12" ht="12.75">
      <c r="A191" s="147">
        <v>32395</v>
      </c>
      <c r="B191" s="85"/>
      <c r="C191" s="144" t="s">
        <v>157</v>
      </c>
      <c r="D191" s="64">
        <f t="shared" si="59"/>
        <v>1000</v>
      </c>
      <c r="E191" s="93"/>
      <c r="F191" s="90">
        <v>1000</v>
      </c>
      <c r="G191" s="90"/>
      <c r="H191" s="90"/>
      <c r="I191" s="94"/>
      <c r="J191" s="83"/>
      <c r="K191" s="90"/>
      <c r="L191" s="91"/>
    </row>
    <row r="192" spans="1:12" ht="12.75">
      <c r="A192" s="147">
        <v>32399</v>
      </c>
      <c r="B192" s="85"/>
      <c r="C192" s="144" t="s">
        <v>82</v>
      </c>
      <c r="D192" s="64">
        <f t="shared" si="59"/>
        <v>12000</v>
      </c>
      <c r="E192" s="93"/>
      <c r="F192" s="90">
        <v>12000</v>
      </c>
      <c r="G192" s="90"/>
      <c r="H192" s="90"/>
      <c r="I192" s="94"/>
      <c r="J192" s="83"/>
      <c r="K192" s="90"/>
      <c r="L192" s="91"/>
    </row>
    <row r="193" spans="1:12" ht="12.75">
      <c r="A193" s="148">
        <v>324</v>
      </c>
      <c r="B193" s="85"/>
      <c r="C193" s="144" t="s">
        <v>172</v>
      </c>
      <c r="D193" s="64">
        <f aca="true" t="shared" si="60" ref="D193:L193">SUM(D194)</f>
        <v>37000</v>
      </c>
      <c r="E193" s="65">
        <f t="shared" si="60"/>
        <v>0</v>
      </c>
      <c r="F193" s="66">
        <f t="shared" si="60"/>
        <v>18764</v>
      </c>
      <c r="G193" s="66">
        <f t="shared" si="60"/>
        <v>0</v>
      </c>
      <c r="H193" s="66">
        <f t="shared" si="60"/>
        <v>0</v>
      </c>
      <c r="I193" s="67">
        <f t="shared" si="60"/>
        <v>0</v>
      </c>
      <c r="J193" s="68">
        <f t="shared" si="60"/>
        <v>18236</v>
      </c>
      <c r="K193" s="66">
        <f t="shared" si="60"/>
        <v>0</v>
      </c>
      <c r="L193" s="69">
        <f t="shared" si="60"/>
        <v>0</v>
      </c>
    </row>
    <row r="194" spans="1:12" ht="12.75">
      <c r="A194" s="148">
        <v>3241</v>
      </c>
      <c r="B194" s="85"/>
      <c r="C194" s="144" t="s">
        <v>172</v>
      </c>
      <c r="D194" s="64">
        <f aca="true" t="shared" si="61" ref="D194:K194">SUM(D195:D196)</f>
        <v>37000</v>
      </c>
      <c r="E194" s="65">
        <f t="shared" si="61"/>
        <v>0</v>
      </c>
      <c r="F194" s="66">
        <f t="shared" si="61"/>
        <v>18764</v>
      </c>
      <c r="G194" s="66">
        <f t="shared" si="61"/>
        <v>0</v>
      </c>
      <c r="H194" s="66">
        <f t="shared" si="61"/>
        <v>0</v>
      </c>
      <c r="I194" s="67">
        <f t="shared" si="61"/>
        <v>0</v>
      </c>
      <c r="J194" s="68">
        <f t="shared" si="61"/>
        <v>18236</v>
      </c>
      <c r="K194" s="66">
        <f t="shared" si="61"/>
        <v>0</v>
      </c>
      <c r="L194" s="69">
        <f>SUM(L195:L196)</f>
        <v>0</v>
      </c>
    </row>
    <row r="195" spans="1:12" ht="12.75">
      <c r="A195" s="150">
        <v>32411</v>
      </c>
      <c r="B195" s="85"/>
      <c r="C195" s="144" t="s">
        <v>173</v>
      </c>
      <c r="D195" s="64">
        <f>E195+F195+G195+H195+I195+J195+K195+L195</f>
        <v>0</v>
      </c>
      <c r="E195" s="93"/>
      <c r="F195" s="90">
        <v>0</v>
      </c>
      <c r="G195" s="90"/>
      <c r="H195" s="90"/>
      <c r="I195" s="94"/>
      <c r="J195" s="83"/>
      <c r="K195" s="90"/>
      <c r="L195" s="91"/>
    </row>
    <row r="196" spans="1:12" ht="12.75">
      <c r="A196" s="150">
        <v>32412</v>
      </c>
      <c r="B196" s="85"/>
      <c r="C196" s="144" t="s">
        <v>174</v>
      </c>
      <c r="D196" s="64">
        <f>E196+F196+G196+H196+I196+J196+K196+L196</f>
        <v>37000</v>
      </c>
      <c r="E196" s="93"/>
      <c r="F196" s="90">
        <v>18764</v>
      </c>
      <c r="G196" s="90"/>
      <c r="H196" s="90"/>
      <c r="I196" s="94"/>
      <c r="J196" s="100">
        <v>18236</v>
      </c>
      <c r="K196" s="90"/>
      <c r="L196" s="91"/>
    </row>
    <row r="197" spans="1:12" s="12" customFormat="1" ht="12.75">
      <c r="A197" s="139">
        <v>329</v>
      </c>
      <c r="B197" s="145"/>
      <c r="C197" s="154" t="s">
        <v>83</v>
      </c>
      <c r="D197" s="64">
        <f>D198+D200+D204+D206+D213+D215</f>
        <v>223130</v>
      </c>
      <c r="E197" s="65">
        <f aca="true" t="shared" si="62" ref="E197:K197">E198+E200+E204+E206+E213+E215</f>
        <v>38535</v>
      </c>
      <c r="F197" s="66">
        <f t="shared" si="62"/>
        <v>173050</v>
      </c>
      <c r="G197" s="66">
        <f t="shared" si="62"/>
        <v>0</v>
      </c>
      <c r="H197" s="66">
        <f t="shared" si="62"/>
        <v>0</v>
      </c>
      <c r="I197" s="67">
        <f t="shared" si="62"/>
        <v>0</v>
      </c>
      <c r="J197" s="68">
        <f t="shared" si="62"/>
        <v>0</v>
      </c>
      <c r="K197" s="66">
        <f t="shared" si="62"/>
        <v>11545</v>
      </c>
      <c r="L197" s="69">
        <f>L198+L200+L204+L206+L213+L215</f>
        <v>0</v>
      </c>
    </row>
    <row r="198" spans="1:12" s="8" customFormat="1" ht="26.25">
      <c r="A198" s="140">
        <v>3291</v>
      </c>
      <c r="B198" s="99"/>
      <c r="C198" s="155" t="s">
        <v>84</v>
      </c>
      <c r="D198" s="64">
        <f aca="true" t="shared" si="63" ref="D198:L198">D199</f>
        <v>38535</v>
      </c>
      <c r="E198" s="65">
        <f t="shared" si="63"/>
        <v>38535</v>
      </c>
      <c r="F198" s="66">
        <f t="shared" si="63"/>
        <v>0</v>
      </c>
      <c r="G198" s="66">
        <f t="shared" si="63"/>
        <v>0</v>
      </c>
      <c r="H198" s="66">
        <f t="shared" si="63"/>
        <v>0</v>
      </c>
      <c r="I198" s="67">
        <f t="shared" si="63"/>
        <v>0</v>
      </c>
      <c r="J198" s="68">
        <f t="shared" si="63"/>
        <v>0</v>
      </c>
      <c r="K198" s="66">
        <f t="shared" si="63"/>
        <v>0</v>
      </c>
      <c r="L198" s="69">
        <f t="shared" si="63"/>
        <v>0</v>
      </c>
    </row>
    <row r="199" spans="1:12" ht="26.25">
      <c r="A199" s="142">
        <v>32911</v>
      </c>
      <c r="B199" s="85"/>
      <c r="C199" s="156" t="s">
        <v>85</v>
      </c>
      <c r="D199" s="64">
        <f>E199+F199+G199+H199+I199+J199+K199+L199</f>
        <v>38535</v>
      </c>
      <c r="E199" s="93">
        <v>38535</v>
      </c>
      <c r="F199" s="72">
        <v>0</v>
      </c>
      <c r="G199" s="90"/>
      <c r="H199" s="90"/>
      <c r="I199" s="94"/>
      <c r="J199" s="83"/>
      <c r="K199" s="90"/>
      <c r="L199" s="91"/>
    </row>
    <row r="200" spans="1:12" s="8" customFormat="1" ht="12.75">
      <c r="A200" s="140">
        <v>3292</v>
      </c>
      <c r="B200" s="99"/>
      <c r="C200" s="155" t="s">
        <v>86</v>
      </c>
      <c r="D200" s="64">
        <f aca="true" t="shared" si="64" ref="D200:K200">D201+D202+D203</f>
        <v>43550</v>
      </c>
      <c r="E200" s="65">
        <f t="shared" si="64"/>
        <v>0</v>
      </c>
      <c r="F200" s="66">
        <f t="shared" si="64"/>
        <v>43550</v>
      </c>
      <c r="G200" s="66">
        <f t="shared" si="64"/>
        <v>0</v>
      </c>
      <c r="H200" s="66">
        <f t="shared" si="64"/>
        <v>0</v>
      </c>
      <c r="I200" s="67">
        <f t="shared" si="64"/>
        <v>0</v>
      </c>
      <c r="J200" s="68">
        <f t="shared" si="64"/>
        <v>0</v>
      </c>
      <c r="K200" s="66">
        <f t="shared" si="64"/>
        <v>0</v>
      </c>
      <c r="L200" s="69">
        <f>L201+L202+L203</f>
        <v>0</v>
      </c>
    </row>
    <row r="201" spans="1:12" ht="12.75">
      <c r="A201" s="142">
        <v>32921</v>
      </c>
      <c r="B201" s="85"/>
      <c r="C201" s="156" t="s">
        <v>87</v>
      </c>
      <c r="D201" s="64">
        <f>E201+F201+G201+H201+I201+J201+K201+L201</f>
        <v>19000</v>
      </c>
      <c r="E201" s="93"/>
      <c r="F201" s="72">
        <v>19000</v>
      </c>
      <c r="G201" s="90"/>
      <c r="H201" s="90"/>
      <c r="I201" s="94"/>
      <c r="J201" s="83"/>
      <c r="K201" s="90"/>
      <c r="L201" s="91"/>
    </row>
    <row r="202" spans="1:12" ht="12.75">
      <c r="A202" s="142">
        <v>32922</v>
      </c>
      <c r="B202" s="85"/>
      <c r="C202" s="156" t="s">
        <v>88</v>
      </c>
      <c r="D202" s="64">
        <f>E202+F202+G202+H202+I202+J202+K202+L202</f>
        <v>13120</v>
      </c>
      <c r="E202" s="93"/>
      <c r="F202" s="90">
        <v>13120</v>
      </c>
      <c r="G202" s="90"/>
      <c r="H202" s="90"/>
      <c r="I202" s="94"/>
      <c r="J202" s="83"/>
      <c r="K202" s="90"/>
      <c r="L202" s="91"/>
    </row>
    <row r="203" spans="1:12" ht="12.75">
      <c r="A203" s="142">
        <v>32923</v>
      </c>
      <c r="B203" s="85"/>
      <c r="C203" s="156" t="s">
        <v>89</v>
      </c>
      <c r="D203" s="64">
        <f>E203+F203+G203+H203+I203+J203+K203+L203</f>
        <v>11430</v>
      </c>
      <c r="E203" s="93"/>
      <c r="F203" s="90">
        <v>11430</v>
      </c>
      <c r="G203" s="90"/>
      <c r="H203" s="90"/>
      <c r="I203" s="94"/>
      <c r="J203" s="83"/>
      <c r="K203" s="90"/>
      <c r="L203" s="91"/>
    </row>
    <row r="204" spans="1:12" s="8" customFormat="1" ht="12.75">
      <c r="A204" s="140">
        <v>3293</v>
      </c>
      <c r="B204" s="99"/>
      <c r="C204" s="154" t="s">
        <v>134</v>
      </c>
      <c r="D204" s="64">
        <f aca="true" t="shared" si="65" ref="D204:L204">D205</f>
        <v>28000</v>
      </c>
      <c r="E204" s="65">
        <f t="shared" si="65"/>
        <v>0</v>
      </c>
      <c r="F204" s="66">
        <f t="shared" si="65"/>
        <v>28000</v>
      </c>
      <c r="G204" s="66">
        <f t="shared" si="65"/>
        <v>0</v>
      </c>
      <c r="H204" s="66">
        <f t="shared" si="65"/>
        <v>0</v>
      </c>
      <c r="I204" s="67">
        <f t="shared" si="65"/>
        <v>0</v>
      </c>
      <c r="J204" s="68">
        <f t="shared" si="65"/>
        <v>0</v>
      </c>
      <c r="K204" s="66">
        <f t="shared" si="65"/>
        <v>0</v>
      </c>
      <c r="L204" s="69">
        <f t="shared" si="65"/>
        <v>0</v>
      </c>
    </row>
    <row r="205" spans="1:12" s="8" customFormat="1" ht="12.75">
      <c r="A205" s="143">
        <v>32931</v>
      </c>
      <c r="B205" s="99"/>
      <c r="C205" s="155" t="s">
        <v>134</v>
      </c>
      <c r="D205" s="64">
        <f>E205+F205+G205+H205+I205+J205+K205+L205</f>
        <v>28000</v>
      </c>
      <c r="E205" s="88"/>
      <c r="F205" s="72">
        <v>28000</v>
      </c>
      <c r="G205" s="72"/>
      <c r="H205" s="72"/>
      <c r="I205" s="89"/>
      <c r="J205" s="97"/>
      <c r="K205" s="72"/>
      <c r="L205" s="73"/>
    </row>
    <row r="206" spans="1:12" s="12" customFormat="1" ht="12.75">
      <c r="A206" s="139">
        <v>3295</v>
      </c>
      <c r="B206" s="145"/>
      <c r="C206" s="154" t="s">
        <v>158</v>
      </c>
      <c r="D206" s="64">
        <f aca="true" t="shared" si="66" ref="D206:K206">D207+D208+D209+D210</f>
        <v>46500</v>
      </c>
      <c r="E206" s="65">
        <f t="shared" si="66"/>
        <v>0</v>
      </c>
      <c r="F206" s="66">
        <f t="shared" si="66"/>
        <v>46500</v>
      </c>
      <c r="G206" s="66">
        <f t="shared" si="66"/>
        <v>0</v>
      </c>
      <c r="H206" s="66">
        <f t="shared" si="66"/>
        <v>0</v>
      </c>
      <c r="I206" s="67">
        <f t="shared" si="66"/>
        <v>0</v>
      </c>
      <c r="J206" s="68">
        <f t="shared" si="66"/>
        <v>0</v>
      </c>
      <c r="K206" s="66">
        <f t="shared" si="66"/>
        <v>0</v>
      </c>
      <c r="L206" s="69">
        <f>L207+L208+L209+L210</f>
        <v>0</v>
      </c>
    </row>
    <row r="207" spans="1:12" s="8" customFormat="1" ht="12.75">
      <c r="A207" s="143">
        <v>32952</v>
      </c>
      <c r="B207" s="99"/>
      <c r="C207" s="155" t="s">
        <v>171</v>
      </c>
      <c r="D207" s="64">
        <f>E207+F207+G207+H207+I207+J207+K207+L207</f>
        <v>5000</v>
      </c>
      <c r="E207" s="88"/>
      <c r="F207" s="72">
        <v>5000</v>
      </c>
      <c r="G207" s="72"/>
      <c r="H207" s="72"/>
      <c r="I207" s="89"/>
      <c r="J207" s="97"/>
      <c r="K207" s="72"/>
      <c r="L207" s="73"/>
    </row>
    <row r="208" spans="1:12" s="8" customFormat="1" ht="12.75">
      <c r="A208" s="143">
        <v>32953</v>
      </c>
      <c r="B208" s="99"/>
      <c r="C208" s="155" t="s">
        <v>159</v>
      </c>
      <c r="D208" s="64">
        <f>E208+F208+G208+H208+I208+J208+K208+L208</f>
        <v>1000</v>
      </c>
      <c r="E208" s="88"/>
      <c r="F208" s="72">
        <v>1000</v>
      </c>
      <c r="G208" s="72"/>
      <c r="H208" s="72"/>
      <c r="I208" s="89"/>
      <c r="J208" s="97"/>
      <c r="K208" s="72"/>
      <c r="L208" s="73"/>
    </row>
    <row r="209" spans="1:12" s="8" customFormat="1" ht="26.25">
      <c r="A209" s="143">
        <v>32955</v>
      </c>
      <c r="B209" s="99"/>
      <c r="C209" s="155" t="s">
        <v>166</v>
      </c>
      <c r="D209" s="64">
        <f>E209+F209+G209+H209+I209+J209+K209+L209</f>
        <v>38000</v>
      </c>
      <c r="E209" s="88"/>
      <c r="F209" s="72">
        <v>38000</v>
      </c>
      <c r="G209" s="72"/>
      <c r="H209" s="72"/>
      <c r="I209" s="89"/>
      <c r="J209" s="97"/>
      <c r="K209" s="72"/>
      <c r="L209" s="73"/>
    </row>
    <row r="210" spans="1:12" s="8" customFormat="1" ht="13.5" thickBot="1">
      <c r="A210" s="195">
        <v>32959</v>
      </c>
      <c r="B210" s="196"/>
      <c r="C210" s="197" t="s">
        <v>167</v>
      </c>
      <c r="D210" s="136">
        <f>E210+F210+G210+H210+I210+J210+K210+L210</f>
        <v>2500</v>
      </c>
      <c r="E210" s="198"/>
      <c r="F210" s="199">
        <v>2500</v>
      </c>
      <c r="G210" s="199"/>
      <c r="H210" s="199"/>
      <c r="I210" s="200"/>
      <c r="J210" s="201"/>
      <c r="K210" s="199"/>
      <c r="L210" s="202"/>
    </row>
    <row r="211" spans="1:12" s="8" customFormat="1" ht="13.5" thickBot="1">
      <c r="A211" s="203"/>
      <c r="B211" s="204"/>
      <c r="C211" s="205"/>
      <c r="D211" s="206"/>
      <c r="E211" s="207"/>
      <c r="F211" s="207"/>
      <c r="G211" s="207"/>
      <c r="H211" s="207"/>
      <c r="I211" s="207"/>
      <c r="J211" s="204"/>
      <c r="K211" s="207"/>
      <c r="L211" s="207"/>
    </row>
    <row r="212" spans="1:12" s="8" customFormat="1" ht="13.5" thickBot="1">
      <c r="A212" s="219" t="s">
        <v>176</v>
      </c>
      <c r="B212" s="220"/>
      <c r="C212" s="27" t="s">
        <v>1</v>
      </c>
      <c r="D212" s="28"/>
      <c r="E212" s="28" t="s">
        <v>162</v>
      </c>
      <c r="F212" s="28"/>
      <c r="G212" s="28"/>
      <c r="H212" s="28"/>
      <c r="I212" s="28"/>
      <c r="J212" s="29"/>
      <c r="K212" s="29"/>
      <c r="L212" s="30"/>
    </row>
    <row r="213" spans="1:12" s="8" customFormat="1" ht="12.75">
      <c r="A213" s="137">
        <v>3296</v>
      </c>
      <c r="B213" s="152"/>
      <c r="C213" s="208" t="s">
        <v>175</v>
      </c>
      <c r="D213" s="130">
        <f aca="true" t="shared" si="67" ref="D213:L213">SUM(D214)</f>
        <v>5000</v>
      </c>
      <c r="E213" s="56">
        <f t="shared" si="67"/>
        <v>0</v>
      </c>
      <c r="F213" s="57">
        <f t="shared" si="67"/>
        <v>5000</v>
      </c>
      <c r="G213" s="57">
        <f t="shared" si="67"/>
        <v>0</v>
      </c>
      <c r="H213" s="57">
        <f t="shared" si="67"/>
        <v>0</v>
      </c>
      <c r="I213" s="58">
        <f t="shared" si="67"/>
        <v>0</v>
      </c>
      <c r="J213" s="59">
        <f t="shared" si="67"/>
        <v>0</v>
      </c>
      <c r="K213" s="57">
        <f t="shared" si="67"/>
        <v>0</v>
      </c>
      <c r="L213" s="60">
        <f t="shared" si="67"/>
        <v>0</v>
      </c>
    </row>
    <row r="214" spans="1:12" s="8" customFormat="1" ht="12.75">
      <c r="A214" s="143">
        <v>32961</v>
      </c>
      <c r="B214" s="99"/>
      <c r="C214" s="155" t="s">
        <v>175</v>
      </c>
      <c r="D214" s="64">
        <f>E214+F214+G214+H214+I214+J214+K214+L214</f>
        <v>5000</v>
      </c>
      <c r="E214" s="88"/>
      <c r="F214" s="72">
        <v>5000</v>
      </c>
      <c r="G214" s="72"/>
      <c r="H214" s="72"/>
      <c r="I214" s="89"/>
      <c r="J214" s="97"/>
      <c r="K214" s="72"/>
      <c r="L214" s="73"/>
    </row>
    <row r="215" spans="1:12" s="8" customFormat="1" ht="12.75">
      <c r="A215" s="140">
        <v>3299</v>
      </c>
      <c r="B215" s="99"/>
      <c r="C215" s="154" t="s">
        <v>83</v>
      </c>
      <c r="D215" s="64">
        <f aca="true" t="shared" si="68" ref="D215:L215">D216</f>
        <v>61545</v>
      </c>
      <c r="E215" s="65">
        <f t="shared" si="68"/>
        <v>0</v>
      </c>
      <c r="F215" s="66">
        <f t="shared" si="68"/>
        <v>50000</v>
      </c>
      <c r="G215" s="66">
        <f t="shared" si="68"/>
        <v>0</v>
      </c>
      <c r="H215" s="66">
        <f t="shared" si="68"/>
        <v>0</v>
      </c>
      <c r="I215" s="67">
        <f t="shared" si="68"/>
        <v>0</v>
      </c>
      <c r="J215" s="68">
        <f t="shared" si="68"/>
        <v>0</v>
      </c>
      <c r="K215" s="66">
        <f t="shared" si="68"/>
        <v>11545</v>
      </c>
      <c r="L215" s="69">
        <f t="shared" si="68"/>
        <v>0</v>
      </c>
    </row>
    <row r="216" spans="1:12" ht="12.75">
      <c r="A216" s="142">
        <v>32999</v>
      </c>
      <c r="B216" s="85"/>
      <c r="C216" s="156" t="s">
        <v>90</v>
      </c>
      <c r="D216" s="64">
        <f>E216+F216+G216+H216+I216+J216+K216+L216</f>
        <v>61545</v>
      </c>
      <c r="E216" s="93"/>
      <c r="F216" s="72">
        <v>50000</v>
      </c>
      <c r="G216" s="90"/>
      <c r="H216" s="90"/>
      <c r="I216" s="94"/>
      <c r="J216" s="83"/>
      <c r="K216" s="90">
        <v>11545</v>
      </c>
      <c r="L216" s="91"/>
    </row>
    <row r="217" spans="1:12" s="12" customFormat="1" ht="12.75">
      <c r="A217" s="139">
        <v>34</v>
      </c>
      <c r="B217" s="145"/>
      <c r="C217" s="154" t="s">
        <v>91</v>
      </c>
      <c r="D217" s="64">
        <f aca="true" t="shared" si="69" ref="D217:L217">D218</f>
        <v>47000</v>
      </c>
      <c r="E217" s="65">
        <f t="shared" si="69"/>
        <v>0</v>
      </c>
      <c r="F217" s="66">
        <f t="shared" si="69"/>
        <v>46000</v>
      </c>
      <c r="G217" s="66">
        <f t="shared" si="69"/>
        <v>0</v>
      </c>
      <c r="H217" s="66">
        <f t="shared" si="69"/>
        <v>0</v>
      </c>
      <c r="I217" s="67">
        <f t="shared" si="69"/>
        <v>0</v>
      </c>
      <c r="J217" s="68">
        <f t="shared" si="69"/>
        <v>0</v>
      </c>
      <c r="K217" s="66">
        <f t="shared" si="69"/>
        <v>1000</v>
      </c>
      <c r="L217" s="69">
        <f t="shared" si="69"/>
        <v>0</v>
      </c>
    </row>
    <row r="218" spans="1:12" s="12" customFormat="1" ht="12.75">
      <c r="A218" s="139">
        <v>343</v>
      </c>
      <c r="B218" s="145"/>
      <c r="C218" s="154" t="s">
        <v>92</v>
      </c>
      <c r="D218" s="64">
        <f>D219+D222+D224</f>
        <v>47000</v>
      </c>
      <c r="E218" s="65">
        <f aca="true" t="shared" si="70" ref="E218:J218">E219+E222+E224</f>
        <v>0</v>
      </c>
      <c r="F218" s="66">
        <f t="shared" si="70"/>
        <v>46000</v>
      </c>
      <c r="G218" s="66">
        <f t="shared" si="70"/>
        <v>0</v>
      </c>
      <c r="H218" s="66">
        <f t="shared" si="70"/>
        <v>0</v>
      </c>
      <c r="I218" s="67">
        <f t="shared" si="70"/>
        <v>0</v>
      </c>
      <c r="J218" s="68">
        <f t="shared" si="70"/>
        <v>0</v>
      </c>
      <c r="K218" s="66">
        <f>K219+K222+K224</f>
        <v>1000</v>
      </c>
      <c r="L218" s="69">
        <f>L219+L222+L224</f>
        <v>0</v>
      </c>
    </row>
    <row r="219" spans="1:12" s="8" customFormat="1" ht="26.25">
      <c r="A219" s="140">
        <v>3431</v>
      </c>
      <c r="B219" s="99"/>
      <c r="C219" s="154" t="s">
        <v>93</v>
      </c>
      <c r="D219" s="64">
        <f aca="true" t="shared" si="71" ref="D219:K219">D220+D221</f>
        <v>46973</v>
      </c>
      <c r="E219" s="65">
        <f t="shared" si="71"/>
        <v>0</v>
      </c>
      <c r="F219" s="66">
        <f t="shared" si="71"/>
        <v>45980</v>
      </c>
      <c r="G219" s="66">
        <f t="shared" si="71"/>
        <v>0</v>
      </c>
      <c r="H219" s="66">
        <f t="shared" si="71"/>
        <v>0</v>
      </c>
      <c r="I219" s="67">
        <f t="shared" si="71"/>
        <v>0</v>
      </c>
      <c r="J219" s="68">
        <f t="shared" si="71"/>
        <v>0</v>
      </c>
      <c r="K219" s="66">
        <f t="shared" si="71"/>
        <v>993</v>
      </c>
      <c r="L219" s="69">
        <f>L220+L221</f>
        <v>0</v>
      </c>
    </row>
    <row r="220" spans="1:12" s="8" customFormat="1" ht="12.75">
      <c r="A220" s="143">
        <v>34311</v>
      </c>
      <c r="B220" s="99"/>
      <c r="C220" s="155" t="s">
        <v>138</v>
      </c>
      <c r="D220" s="64">
        <f>E220+F220+G220+H220+I220+J220+K220+L220</f>
        <v>46973</v>
      </c>
      <c r="E220" s="88"/>
      <c r="F220" s="72">
        <v>45980</v>
      </c>
      <c r="G220" s="72"/>
      <c r="H220" s="72"/>
      <c r="I220" s="89"/>
      <c r="J220" s="97"/>
      <c r="K220" s="72">
        <v>993</v>
      </c>
      <c r="L220" s="73"/>
    </row>
    <row r="221" spans="1:12" ht="12.75">
      <c r="A221" s="142">
        <v>34312</v>
      </c>
      <c r="B221" s="85"/>
      <c r="C221" s="156" t="s">
        <v>94</v>
      </c>
      <c r="D221" s="64">
        <f>E221+F221+G221+H221+I221+J221+K221+L221</f>
        <v>0</v>
      </c>
      <c r="E221" s="93"/>
      <c r="F221" s="72">
        <v>0</v>
      </c>
      <c r="G221" s="90"/>
      <c r="H221" s="90"/>
      <c r="I221" s="94"/>
      <c r="J221" s="83"/>
      <c r="K221" s="90"/>
      <c r="L221" s="91"/>
    </row>
    <row r="222" spans="1:12" ht="26.25">
      <c r="A222" s="139">
        <v>3432</v>
      </c>
      <c r="B222" s="85"/>
      <c r="C222" s="154" t="s">
        <v>194</v>
      </c>
      <c r="D222" s="64">
        <f>D223</f>
        <v>7</v>
      </c>
      <c r="E222" s="65">
        <f aca="true" t="shared" si="72" ref="E222:J222">E223</f>
        <v>0</v>
      </c>
      <c r="F222" s="66">
        <f t="shared" si="72"/>
        <v>0</v>
      </c>
      <c r="G222" s="66">
        <f t="shared" si="72"/>
        <v>0</v>
      </c>
      <c r="H222" s="66">
        <f t="shared" si="72"/>
        <v>0</v>
      </c>
      <c r="I222" s="67">
        <f t="shared" si="72"/>
        <v>0</v>
      </c>
      <c r="J222" s="68">
        <f t="shared" si="72"/>
        <v>0</v>
      </c>
      <c r="K222" s="66">
        <f>K223</f>
        <v>7</v>
      </c>
      <c r="L222" s="69">
        <f>L223</f>
        <v>0</v>
      </c>
    </row>
    <row r="223" spans="1:12" ht="12.75">
      <c r="A223" s="142">
        <v>34321</v>
      </c>
      <c r="B223" s="85"/>
      <c r="C223" s="155" t="s">
        <v>195</v>
      </c>
      <c r="D223" s="64">
        <f>E223+F223+G223+H223+I223+J223+K223+L223</f>
        <v>7</v>
      </c>
      <c r="E223" s="93"/>
      <c r="F223" s="72"/>
      <c r="G223" s="90"/>
      <c r="H223" s="90"/>
      <c r="I223" s="94"/>
      <c r="J223" s="83"/>
      <c r="K223" s="90">
        <v>7</v>
      </c>
      <c r="L223" s="91"/>
    </row>
    <row r="224" spans="1:12" s="12" customFormat="1" ht="12.75">
      <c r="A224" s="139">
        <v>3433</v>
      </c>
      <c r="B224" s="145"/>
      <c r="C224" s="154" t="s">
        <v>164</v>
      </c>
      <c r="D224" s="64">
        <f aca="true" t="shared" si="73" ref="D224:K224">D225+D226+D227</f>
        <v>20</v>
      </c>
      <c r="E224" s="65">
        <f t="shared" si="73"/>
        <v>0</v>
      </c>
      <c r="F224" s="66">
        <f t="shared" si="73"/>
        <v>20</v>
      </c>
      <c r="G224" s="66">
        <f t="shared" si="73"/>
        <v>0</v>
      </c>
      <c r="H224" s="66">
        <f t="shared" si="73"/>
        <v>0</v>
      </c>
      <c r="I224" s="67">
        <f t="shared" si="73"/>
        <v>0</v>
      </c>
      <c r="J224" s="68">
        <f t="shared" si="73"/>
        <v>0</v>
      </c>
      <c r="K224" s="66">
        <f t="shared" si="73"/>
        <v>0</v>
      </c>
      <c r="L224" s="69">
        <f>L225+L226+L227</f>
        <v>0</v>
      </c>
    </row>
    <row r="225" spans="1:12" ht="12.75">
      <c r="A225" s="142">
        <v>34332</v>
      </c>
      <c r="B225" s="85"/>
      <c r="C225" s="156" t="s">
        <v>142</v>
      </c>
      <c r="D225" s="64">
        <f>E225+F225+G225+H225+I225+J225+K225+L225</f>
        <v>20</v>
      </c>
      <c r="E225" s="93"/>
      <c r="F225" s="90">
        <v>20</v>
      </c>
      <c r="G225" s="90"/>
      <c r="H225" s="90"/>
      <c r="I225" s="94"/>
      <c r="J225" s="83"/>
      <c r="K225" s="90"/>
      <c r="L225" s="91"/>
    </row>
    <row r="226" spans="1:12" ht="12.75">
      <c r="A226" s="142">
        <v>34333</v>
      </c>
      <c r="B226" s="85"/>
      <c r="C226" s="156" t="s">
        <v>145</v>
      </c>
      <c r="D226" s="64">
        <f>E226+F226+G226+H226+I226+J226+K226+L226</f>
        <v>0</v>
      </c>
      <c r="E226" s="93"/>
      <c r="F226" s="90"/>
      <c r="G226" s="90"/>
      <c r="H226" s="90"/>
      <c r="I226" s="94"/>
      <c r="J226" s="83"/>
      <c r="K226" s="90"/>
      <c r="L226" s="91"/>
    </row>
    <row r="227" spans="1:12" ht="12.75">
      <c r="A227" s="142">
        <v>34339</v>
      </c>
      <c r="B227" s="85"/>
      <c r="C227" s="156" t="s">
        <v>143</v>
      </c>
      <c r="D227" s="64">
        <f>E227+F227+G227+H227+I227+J227+K227+L227</f>
        <v>0</v>
      </c>
      <c r="E227" s="93"/>
      <c r="F227" s="90"/>
      <c r="G227" s="90"/>
      <c r="H227" s="90"/>
      <c r="I227" s="94"/>
      <c r="J227" s="83"/>
      <c r="K227" s="90"/>
      <c r="L227" s="91"/>
    </row>
    <row r="228" spans="1:12" s="12" customFormat="1" ht="27" customHeight="1">
      <c r="A228" s="139">
        <v>37</v>
      </c>
      <c r="B228" s="145"/>
      <c r="C228" s="154" t="s">
        <v>123</v>
      </c>
      <c r="D228" s="64">
        <f aca="true" t="shared" si="74" ref="D228:L230">D229</f>
        <v>3600</v>
      </c>
      <c r="E228" s="65">
        <f t="shared" si="74"/>
        <v>0</v>
      </c>
      <c r="F228" s="66">
        <f t="shared" si="74"/>
        <v>3600</v>
      </c>
      <c r="G228" s="66">
        <f t="shared" si="74"/>
        <v>0</v>
      </c>
      <c r="H228" s="66">
        <f t="shared" si="74"/>
        <v>0</v>
      </c>
      <c r="I228" s="67">
        <f t="shared" si="74"/>
        <v>0</v>
      </c>
      <c r="J228" s="68">
        <f t="shared" si="74"/>
        <v>0</v>
      </c>
      <c r="K228" s="66">
        <f t="shared" si="74"/>
        <v>0</v>
      </c>
      <c r="L228" s="69">
        <f t="shared" si="74"/>
        <v>0</v>
      </c>
    </row>
    <row r="229" spans="1:12" s="12" customFormat="1" ht="26.25">
      <c r="A229" s="139">
        <v>372</v>
      </c>
      <c r="B229" s="145"/>
      <c r="C229" s="154" t="s">
        <v>205</v>
      </c>
      <c r="D229" s="64">
        <f t="shared" si="74"/>
        <v>3600</v>
      </c>
      <c r="E229" s="65">
        <f t="shared" si="74"/>
        <v>0</v>
      </c>
      <c r="F229" s="66">
        <f t="shared" si="74"/>
        <v>3600</v>
      </c>
      <c r="G229" s="66">
        <f t="shared" si="74"/>
        <v>0</v>
      </c>
      <c r="H229" s="66">
        <f t="shared" si="74"/>
        <v>0</v>
      </c>
      <c r="I229" s="67">
        <f t="shared" si="74"/>
        <v>0</v>
      </c>
      <c r="J229" s="68">
        <f t="shared" si="74"/>
        <v>0</v>
      </c>
      <c r="K229" s="66">
        <f t="shared" si="74"/>
        <v>0</v>
      </c>
      <c r="L229" s="69">
        <f t="shared" si="74"/>
        <v>0</v>
      </c>
    </row>
    <row r="230" spans="1:12" s="8" customFormat="1" ht="12.75">
      <c r="A230" s="140">
        <v>3721</v>
      </c>
      <c r="B230" s="99"/>
      <c r="C230" s="155" t="s">
        <v>124</v>
      </c>
      <c r="D230" s="64">
        <f t="shared" si="74"/>
        <v>3600</v>
      </c>
      <c r="E230" s="65">
        <f t="shared" si="74"/>
        <v>0</v>
      </c>
      <c r="F230" s="66">
        <f t="shared" si="74"/>
        <v>3600</v>
      </c>
      <c r="G230" s="66">
        <f t="shared" si="74"/>
        <v>0</v>
      </c>
      <c r="H230" s="66">
        <f t="shared" si="74"/>
        <v>0</v>
      </c>
      <c r="I230" s="67">
        <f t="shared" si="74"/>
        <v>0</v>
      </c>
      <c r="J230" s="68">
        <f t="shared" si="74"/>
        <v>0</v>
      </c>
      <c r="K230" s="66">
        <f t="shared" si="74"/>
        <v>0</v>
      </c>
      <c r="L230" s="69">
        <f t="shared" si="74"/>
        <v>0</v>
      </c>
    </row>
    <row r="231" spans="1:12" ht="12.75">
      <c r="A231" s="142">
        <v>37212</v>
      </c>
      <c r="B231" s="85"/>
      <c r="C231" s="156" t="s">
        <v>125</v>
      </c>
      <c r="D231" s="64">
        <f>E231+F231+G231+H231+I231+J231+K231+L231</f>
        <v>3600</v>
      </c>
      <c r="E231" s="93"/>
      <c r="F231" s="72">
        <v>3600</v>
      </c>
      <c r="G231" s="90"/>
      <c r="H231" s="90"/>
      <c r="I231" s="94"/>
      <c r="J231" s="83"/>
      <c r="K231" s="90"/>
      <c r="L231" s="91"/>
    </row>
    <row r="232" spans="1:12" s="12" customFormat="1" ht="26.25">
      <c r="A232" s="139">
        <v>4</v>
      </c>
      <c r="B232" s="145"/>
      <c r="C232" s="154" t="s">
        <v>95</v>
      </c>
      <c r="D232" s="64">
        <f aca="true" t="shared" si="75" ref="D232:K232">D233+D237+D263</f>
        <v>784506</v>
      </c>
      <c r="E232" s="65">
        <f t="shared" si="75"/>
        <v>665756</v>
      </c>
      <c r="F232" s="66">
        <f t="shared" si="75"/>
        <v>87450</v>
      </c>
      <c r="G232" s="66">
        <f t="shared" si="75"/>
        <v>0</v>
      </c>
      <c r="H232" s="66">
        <f t="shared" si="75"/>
        <v>31300</v>
      </c>
      <c r="I232" s="67">
        <f t="shared" si="75"/>
        <v>0</v>
      </c>
      <c r="J232" s="68">
        <f t="shared" si="75"/>
        <v>0</v>
      </c>
      <c r="K232" s="66">
        <f t="shared" si="75"/>
        <v>0</v>
      </c>
      <c r="L232" s="69">
        <f>L233+L237+L263</f>
        <v>0</v>
      </c>
    </row>
    <row r="233" spans="1:12" s="12" customFormat="1" ht="26.25">
      <c r="A233" s="139">
        <v>41</v>
      </c>
      <c r="B233" s="145"/>
      <c r="C233" s="154" t="s">
        <v>180</v>
      </c>
      <c r="D233" s="64">
        <f aca="true" t="shared" si="76" ref="D233:L235">D234</f>
        <v>0</v>
      </c>
      <c r="E233" s="65">
        <f t="shared" si="76"/>
        <v>0</v>
      </c>
      <c r="F233" s="66">
        <f t="shared" si="76"/>
        <v>0</v>
      </c>
      <c r="G233" s="66">
        <f t="shared" si="76"/>
        <v>0</v>
      </c>
      <c r="H233" s="66">
        <f t="shared" si="76"/>
        <v>0</v>
      </c>
      <c r="I233" s="67">
        <f t="shared" si="76"/>
        <v>0</v>
      </c>
      <c r="J233" s="68">
        <f t="shared" si="76"/>
        <v>0</v>
      </c>
      <c r="K233" s="66">
        <f t="shared" si="76"/>
        <v>0</v>
      </c>
      <c r="L233" s="69">
        <f t="shared" si="76"/>
        <v>0</v>
      </c>
    </row>
    <row r="234" spans="1:12" s="12" customFormat="1" ht="12.75">
      <c r="A234" s="139">
        <v>412</v>
      </c>
      <c r="B234" s="145"/>
      <c r="C234" s="154" t="s">
        <v>181</v>
      </c>
      <c r="D234" s="64">
        <f t="shared" si="76"/>
        <v>0</v>
      </c>
      <c r="E234" s="65">
        <f t="shared" si="76"/>
        <v>0</v>
      </c>
      <c r="F234" s="66">
        <f t="shared" si="76"/>
        <v>0</v>
      </c>
      <c r="G234" s="66">
        <f t="shared" si="76"/>
        <v>0</v>
      </c>
      <c r="H234" s="66">
        <f t="shared" si="76"/>
        <v>0</v>
      </c>
      <c r="I234" s="67">
        <f t="shared" si="76"/>
        <v>0</v>
      </c>
      <c r="J234" s="68">
        <f t="shared" si="76"/>
        <v>0</v>
      </c>
      <c r="K234" s="66">
        <f t="shared" si="76"/>
        <v>0</v>
      </c>
      <c r="L234" s="69">
        <f t="shared" si="76"/>
        <v>0</v>
      </c>
    </row>
    <row r="235" spans="1:12" s="12" customFormat="1" ht="12.75">
      <c r="A235" s="139">
        <v>4126</v>
      </c>
      <c r="B235" s="145"/>
      <c r="C235" s="154" t="s">
        <v>169</v>
      </c>
      <c r="D235" s="64">
        <f t="shared" si="76"/>
        <v>0</v>
      </c>
      <c r="E235" s="65">
        <f t="shared" si="76"/>
        <v>0</v>
      </c>
      <c r="F235" s="66">
        <f t="shared" si="76"/>
        <v>0</v>
      </c>
      <c r="G235" s="66">
        <f t="shared" si="76"/>
        <v>0</v>
      </c>
      <c r="H235" s="66">
        <f t="shared" si="76"/>
        <v>0</v>
      </c>
      <c r="I235" s="67">
        <f t="shared" si="76"/>
        <v>0</v>
      </c>
      <c r="J235" s="68">
        <f t="shared" si="76"/>
        <v>0</v>
      </c>
      <c r="K235" s="66">
        <f t="shared" si="76"/>
        <v>0</v>
      </c>
      <c r="L235" s="69">
        <f t="shared" si="76"/>
        <v>0</v>
      </c>
    </row>
    <row r="236" spans="1:12" s="12" customFormat="1" ht="12.75">
      <c r="A236" s="143">
        <v>41261</v>
      </c>
      <c r="B236" s="145"/>
      <c r="C236" s="155" t="s">
        <v>169</v>
      </c>
      <c r="D236" s="64">
        <f>E236+F236+G236+H236+I236+J236+K236+L236</f>
        <v>0</v>
      </c>
      <c r="E236" s="88">
        <v>0</v>
      </c>
      <c r="F236" s="72"/>
      <c r="G236" s="72"/>
      <c r="H236" s="72"/>
      <c r="I236" s="89"/>
      <c r="J236" s="74"/>
      <c r="K236" s="72"/>
      <c r="L236" s="73"/>
    </row>
    <row r="237" spans="1:12" s="12" customFormat="1" ht="26.25">
      <c r="A237" s="139">
        <v>42</v>
      </c>
      <c r="B237" s="145"/>
      <c r="C237" s="154" t="s">
        <v>96</v>
      </c>
      <c r="D237" s="64">
        <f aca="true" t="shared" si="77" ref="D237:K237">D238+D256+D260</f>
        <v>784506</v>
      </c>
      <c r="E237" s="65">
        <f t="shared" si="77"/>
        <v>665756</v>
      </c>
      <c r="F237" s="66">
        <f t="shared" si="77"/>
        <v>87450</v>
      </c>
      <c r="G237" s="66">
        <f t="shared" si="77"/>
        <v>0</v>
      </c>
      <c r="H237" s="66">
        <f t="shared" si="77"/>
        <v>31300</v>
      </c>
      <c r="I237" s="67">
        <f t="shared" si="77"/>
        <v>0</v>
      </c>
      <c r="J237" s="68">
        <f t="shared" si="77"/>
        <v>0</v>
      </c>
      <c r="K237" s="66">
        <f t="shared" si="77"/>
        <v>0</v>
      </c>
      <c r="L237" s="69">
        <f>L238+L256+L260</f>
        <v>0</v>
      </c>
    </row>
    <row r="238" spans="1:12" s="12" customFormat="1" ht="12.75">
      <c r="A238" s="139">
        <v>422</v>
      </c>
      <c r="B238" s="145"/>
      <c r="C238" s="154" t="s">
        <v>122</v>
      </c>
      <c r="D238" s="64">
        <f aca="true" t="shared" si="78" ref="D238:K238">D239+D243+D246+D250+D252</f>
        <v>598506</v>
      </c>
      <c r="E238" s="65">
        <f t="shared" si="78"/>
        <v>547006</v>
      </c>
      <c r="F238" s="66">
        <f t="shared" si="78"/>
        <v>20200</v>
      </c>
      <c r="G238" s="66">
        <f t="shared" si="78"/>
        <v>0</v>
      </c>
      <c r="H238" s="66">
        <f t="shared" si="78"/>
        <v>31300</v>
      </c>
      <c r="I238" s="67">
        <f t="shared" si="78"/>
        <v>0</v>
      </c>
      <c r="J238" s="68">
        <f t="shared" si="78"/>
        <v>0</v>
      </c>
      <c r="K238" s="66">
        <f t="shared" si="78"/>
        <v>0</v>
      </c>
      <c r="L238" s="69">
        <f>L239+L243+L246+L250+L252</f>
        <v>0</v>
      </c>
    </row>
    <row r="239" spans="1:12" s="8" customFormat="1" ht="12.75">
      <c r="A239" s="140">
        <v>4221</v>
      </c>
      <c r="B239" s="99"/>
      <c r="C239" s="154" t="s">
        <v>97</v>
      </c>
      <c r="D239" s="64">
        <f aca="true" t="shared" si="79" ref="D239:K239">D240+D241+D242</f>
        <v>94018</v>
      </c>
      <c r="E239" s="65">
        <f t="shared" si="79"/>
        <v>64616</v>
      </c>
      <c r="F239" s="66">
        <f t="shared" si="79"/>
        <v>15852</v>
      </c>
      <c r="G239" s="66">
        <f t="shared" si="79"/>
        <v>0</v>
      </c>
      <c r="H239" s="66">
        <f t="shared" si="79"/>
        <v>13550</v>
      </c>
      <c r="I239" s="67">
        <f t="shared" si="79"/>
        <v>0</v>
      </c>
      <c r="J239" s="68">
        <f t="shared" si="79"/>
        <v>0</v>
      </c>
      <c r="K239" s="66">
        <f t="shared" si="79"/>
        <v>0</v>
      </c>
      <c r="L239" s="69">
        <f>L240+L241+L242</f>
        <v>0</v>
      </c>
    </row>
    <row r="240" spans="1:12" s="8" customFormat="1" ht="12.75">
      <c r="A240" s="143">
        <v>42211</v>
      </c>
      <c r="B240" s="99"/>
      <c r="C240" s="155" t="s">
        <v>112</v>
      </c>
      <c r="D240" s="64">
        <f>E240+F240+G240+H240+I240+J240+K240+L240</f>
        <v>30189</v>
      </c>
      <c r="E240" s="88">
        <v>16639</v>
      </c>
      <c r="F240" s="66"/>
      <c r="G240" s="72"/>
      <c r="H240" s="72">
        <v>13550</v>
      </c>
      <c r="I240" s="89"/>
      <c r="J240" s="97"/>
      <c r="K240" s="72">
        <v>0</v>
      </c>
      <c r="L240" s="73"/>
    </row>
    <row r="241" spans="1:12" s="8" customFormat="1" ht="12.75">
      <c r="A241" s="143">
        <v>42212</v>
      </c>
      <c r="B241" s="99"/>
      <c r="C241" s="155" t="s">
        <v>132</v>
      </c>
      <c r="D241" s="64">
        <f>E241+F241+G241+H241+I241+J241+K241+L241</f>
        <v>47977</v>
      </c>
      <c r="E241" s="88">
        <v>47977</v>
      </c>
      <c r="F241" s="72"/>
      <c r="G241" s="72"/>
      <c r="H241" s="72"/>
      <c r="I241" s="89"/>
      <c r="J241" s="97"/>
      <c r="K241" s="72"/>
      <c r="L241" s="73"/>
    </row>
    <row r="242" spans="1:12" ht="12.75">
      <c r="A242" s="142">
        <v>42219</v>
      </c>
      <c r="B242" s="85"/>
      <c r="C242" s="156" t="s">
        <v>133</v>
      </c>
      <c r="D242" s="64">
        <f>E242+F242+G242+H242+I242+J242+K242+L242</f>
        <v>15852</v>
      </c>
      <c r="E242" s="93">
        <v>0</v>
      </c>
      <c r="F242" s="72">
        <v>15852</v>
      </c>
      <c r="G242" s="90"/>
      <c r="H242" s="90">
        <v>0</v>
      </c>
      <c r="I242" s="94"/>
      <c r="J242" s="83"/>
      <c r="K242" s="90"/>
      <c r="L242" s="91"/>
    </row>
    <row r="243" spans="1:12" ht="12.75">
      <c r="A243" s="139">
        <v>4222</v>
      </c>
      <c r="B243" s="85"/>
      <c r="C243" s="154" t="s">
        <v>120</v>
      </c>
      <c r="D243" s="64">
        <f>D244+D245</f>
        <v>4999</v>
      </c>
      <c r="E243" s="65">
        <f aca="true" t="shared" si="80" ref="E243:J243">E244+E245</f>
        <v>4999</v>
      </c>
      <c r="F243" s="66">
        <f t="shared" si="80"/>
        <v>0</v>
      </c>
      <c r="G243" s="66">
        <f t="shared" si="80"/>
        <v>0</v>
      </c>
      <c r="H243" s="66">
        <f t="shared" si="80"/>
        <v>0</v>
      </c>
      <c r="I243" s="67">
        <f t="shared" si="80"/>
        <v>0</v>
      </c>
      <c r="J243" s="68">
        <f t="shared" si="80"/>
        <v>0</v>
      </c>
      <c r="K243" s="66">
        <f>K244+K245</f>
        <v>0</v>
      </c>
      <c r="L243" s="69">
        <f>L244+L245</f>
        <v>0</v>
      </c>
    </row>
    <row r="244" spans="1:12" ht="12.75">
      <c r="A244" s="142">
        <v>42221</v>
      </c>
      <c r="B244" s="85"/>
      <c r="C244" s="156" t="s">
        <v>119</v>
      </c>
      <c r="D244" s="64">
        <f>E244+F244+G244+H244+I244+J244+K244+L244</f>
        <v>4999</v>
      </c>
      <c r="E244" s="93">
        <v>4999</v>
      </c>
      <c r="F244" s="90"/>
      <c r="G244" s="90"/>
      <c r="H244" s="90"/>
      <c r="I244" s="94"/>
      <c r="J244" s="83"/>
      <c r="K244" s="90">
        <v>0</v>
      </c>
      <c r="L244" s="91"/>
    </row>
    <row r="245" spans="1:12" ht="12.75">
      <c r="A245" s="142">
        <v>42229</v>
      </c>
      <c r="B245" s="85"/>
      <c r="C245" s="156" t="s">
        <v>196</v>
      </c>
      <c r="D245" s="64">
        <f>E245+F245+G245+H245+I245+J245+K245+L245</f>
        <v>0</v>
      </c>
      <c r="E245" s="93">
        <v>0</v>
      </c>
      <c r="F245" s="90"/>
      <c r="G245" s="90"/>
      <c r="H245" s="90"/>
      <c r="I245" s="94">
        <v>0</v>
      </c>
      <c r="J245" s="83"/>
      <c r="K245" s="90"/>
      <c r="L245" s="91"/>
    </row>
    <row r="246" spans="1:12" s="8" customFormat="1" ht="12.75">
      <c r="A246" s="140">
        <v>4223</v>
      </c>
      <c r="B246" s="99"/>
      <c r="C246" s="154" t="s">
        <v>98</v>
      </c>
      <c r="D246" s="64">
        <f aca="true" t="shared" si="81" ref="D246:K246">D247+D248+D249</f>
        <v>60008</v>
      </c>
      <c r="E246" s="65">
        <f t="shared" si="81"/>
        <v>41125</v>
      </c>
      <c r="F246" s="66">
        <f t="shared" si="81"/>
        <v>4348</v>
      </c>
      <c r="G246" s="66">
        <f t="shared" si="81"/>
        <v>0</v>
      </c>
      <c r="H246" s="66">
        <f t="shared" si="81"/>
        <v>14535</v>
      </c>
      <c r="I246" s="67">
        <f t="shared" si="81"/>
        <v>0</v>
      </c>
      <c r="J246" s="68">
        <f t="shared" si="81"/>
        <v>0</v>
      </c>
      <c r="K246" s="66">
        <f t="shared" si="81"/>
        <v>0</v>
      </c>
      <c r="L246" s="69">
        <f>L247+L248+L249</f>
        <v>0</v>
      </c>
    </row>
    <row r="247" spans="1:12" ht="12.75">
      <c r="A247" s="142">
        <v>42231</v>
      </c>
      <c r="B247" s="85"/>
      <c r="C247" s="156" t="s">
        <v>99</v>
      </c>
      <c r="D247" s="64">
        <f>E247+F247+G247+H247+I247+J247+K247+L247</f>
        <v>60008</v>
      </c>
      <c r="E247" s="93">
        <v>41125</v>
      </c>
      <c r="F247" s="72">
        <v>4348</v>
      </c>
      <c r="G247" s="90"/>
      <c r="H247" s="90">
        <v>14535</v>
      </c>
      <c r="I247" s="94"/>
      <c r="J247" s="83"/>
      <c r="K247" s="90"/>
      <c r="L247" s="91"/>
    </row>
    <row r="248" spans="1:12" ht="12.75">
      <c r="A248" s="142">
        <v>42232</v>
      </c>
      <c r="B248" s="85"/>
      <c r="C248" s="156" t="s">
        <v>139</v>
      </c>
      <c r="D248" s="64">
        <f>E248+F248+G248+H248+I248+J248+K248+L248</f>
        <v>0</v>
      </c>
      <c r="E248" s="93"/>
      <c r="F248" s="90"/>
      <c r="G248" s="90"/>
      <c r="H248" s="90"/>
      <c r="I248" s="94"/>
      <c r="J248" s="83"/>
      <c r="K248" s="90">
        <v>0</v>
      </c>
      <c r="L248" s="91"/>
    </row>
    <row r="249" spans="1:12" ht="12.75">
      <c r="A249" s="142">
        <v>42239</v>
      </c>
      <c r="B249" s="85"/>
      <c r="C249" s="156" t="s">
        <v>114</v>
      </c>
      <c r="D249" s="64">
        <f>E249+F249+G249+H249+I249+J249+K249+L249</f>
        <v>0</v>
      </c>
      <c r="E249" s="93"/>
      <c r="F249" s="90"/>
      <c r="G249" s="90"/>
      <c r="H249" s="90"/>
      <c r="I249" s="94"/>
      <c r="J249" s="83"/>
      <c r="K249" s="90"/>
      <c r="L249" s="91"/>
    </row>
    <row r="250" spans="1:12" ht="12.75">
      <c r="A250" s="139">
        <v>4224</v>
      </c>
      <c r="B250" s="85"/>
      <c r="C250" s="154" t="s">
        <v>131</v>
      </c>
      <c r="D250" s="64">
        <f aca="true" t="shared" si="82" ref="D250:L250">D251</f>
        <v>47511</v>
      </c>
      <c r="E250" s="65">
        <f t="shared" si="82"/>
        <v>47511</v>
      </c>
      <c r="F250" s="66">
        <f t="shared" si="82"/>
        <v>0</v>
      </c>
      <c r="G250" s="66">
        <f t="shared" si="82"/>
        <v>0</v>
      </c>
      <c r="H250" s="66">
        <f t="shared" si="82"/>
        <v>0</v>
      </c>
      <c r="I250" s="67">
        <f t="shared" si="82"/>
        <v>0</v>
      </c>
      <c r="J250" s="68">
        <f t="shared" si="82"/>
        <v>0</v>
      </c>
      <c r="K250" s="66">
        <f t="shared" si="82"/>
        <v>0</v>
      </c>
      <c r="L250" s="69">
        <f t="shared" si="82"/>
        <v>0</v>
      </c>
    </row>
    <row r="251" spans="1:12" ht="12.75">
      <c r="A251" s="142">
        <v>42241</v>
      </c>
      <c r="B251" s="85"/>
      <c r="C251" s="156" t="s">
        <v>131</v>
      </c>
      <c r="D251" s="64">
        <f>E251+F251+G251+H251+I251+J251+K251</f>
        <v>47511</v>
      </c>
      <c r="E251" s="93">
        <v>47511</v>
      </c>
      <c r="F251" s="66"/>
      <c r="G251" s="90"/>
      <c r="H251" s="90"/>
      <c r="I251" s="94"/>
      <c r="J251" s="83"/>
      <c r="K251" s="90"/>
      <c r="L251" s="91"/>
    </row>
    <row r="252" spans="1:12" s="8" customFormat="1" ht="12.75">
      <c r="A252" s="140">
        <v>4227</v>
      </c>
      <c r="B252" s="99"/>
      <c r="C252" s="154" t="s">
        <v>115</v>
      </c>
      <c r="D252" s="64">
        <f>D253+D254+D255</f>
        <v>391970</v>
      </c>
      <c r="E252" s="65">
        <f aca="true" t="shared" si="83" ref="E252:J252">E253+E254+E255</f>
        <v>388755</v>
      </c>
      <c r="F252" s="66">
        <f t="shared" si="83"/>
        <v>0</v>
      </c>
      <c r="G252" s="66">
        <f t="shared" si="83"/>
        <v>0</v>
      </c>
      <c r="H252" s="66">
        <f t="shared" si="83"/>
        <v>3215</v>
      </c>
      <c r="I252" s="67">
        <f t="shared" si="83"/>
        <v>0</v>
      </c>
      <c r="J252" s="68">
        <f t="shared" si="83"/>
        <v>0</v>
      </c>
      <c r="K252" s="66">
        <f>K253+K254+K255</f>
        <v>0</v>
      </c>
      <c r="L252" s="69">
        <f>L253+L254+L255</f>
        <v>0</v>
      </c>
    </row>
    <row r="253" spans="1:12" s="8" customFormat="1" ht="12.75">
      <c r="A253" s="143">
        <v>42271</v>
      </c>
      <c r="B253" s="99"/>
      <c r="C253" s="155" t="s">
        <v>193</v>
      </c>
      <c r="D253" s="64">
        <f>E253+F253+G253+H253+I253+J253+K253+L253</f>
        <v>0</v>
      </c>
      <c r="E253" s="65"/>
      <c r="F253" s="66"/>
      <c r="G253" s="66"/>
      <c r="H253" s="66"/>
      <c r="I253" s="67"/>
      <c r="J253" s="68"/>
      <c r="K253" s="72"/>
      <c r="L253" s="73"/>
    </row>
    <row r="254" spans="1:12" s="8" customFormat="1" ht="12.75">
      <c r="A254" s="143">
        <v>42272</v>
      </c>
      <c r="B254" s="99"/>
      <c r="C254" s="155" t="s">
        <v>136</v>
      </c>
      <c r="D254" s="64">
        <f>E254+F254+G254+H254+I254+J254+K254+L254</f>
        <v>118937</v>
      </c>
      <c r="E254" s="88">
        <v>118937</v>
      </c>
      <c r="F254" s="66"/>
      <c r="G254" s="72"/>
      <c r="H254" s="72"/>
      <c r="I254" s="89"/>
      <c r="J254" s="97"/>
      <c r="K254" s="72"/>
      <c r="L254" s="73"/>
    </row>
    <row r="255" spans="1:12" ht="12.75">
      <c r="A255" s="142">
        <v>42273</v>
      </c>
      <c r="B255" s="85" t="s">
        <v>100</v>
      </c>
      <c r="C255" s="156" t="s">
        <v>135</v>
      </c>
      <c r="D255" s="64">
        <f>E255+F255+G255+H255+I255+J255+K255+L255</f>
        <v>273033</v>
      </c>
      <c r="E255" s="93">
        <v>269818</v>
      </c>
      <c r="F255" s="72"/>
      <c r="G255" s="90"/>
      <c r="H255" s="209">
        <v>3215</v>
      </c>
      <c r="I255" s="94"/>
      <c r="J255" s="83"/>
      <c r="K255" s="90"/>
      <c r="L255" s="91"/>
    </row>
    <row r="256" spans="1:12" s="12" customFormat="1" ht="12.75">
      <c r="A256" s="139">
        <v>423</v>
      </c>
      <c r="B256" s="145"/>
      <c r="C256" s="154" t="s">
        <v>121</v>
      </c>
      <c r="D256" s="64">
        <f aca="true" t="shared" si="84" ref="D256:L256">D257</f>
        <v>0</v>
      </c>
      <c r="E256" s="65">
        <f t="shared" si="84"/>
        <v>0</v>
      </c>
      <c r="F256" s="66">
        <f t="shared" si="84"/>
        <v>0</v>
      </c>
      <c r="G256" s="66">
        <f t="shared" si="84"/>
        <v>0</v>
      </c>
      <c r="H256" s="66">
        <f t="shared" si="84"/>
        <v>0</v>
      </c>
      <c r="I256" s="67">
        <f t="shared" si="84"/>
        <v>0</v>
      </c>
      <c r="J256" s="68">
        <f t="shared" si="84"/>
        <v>0</v>
      </c>
      <c r="K256" s="66">
        <f t="shared" si="84"/>
        <v>0</v>
      </c>
      <c r="L256" s="69">
        <f t="shared" si="84"/>
        <v>0</v>
      </c>
    </row>
    <row r="257" spans="1:12" s="8" customFormat="1" ht="12.75">
      <c r="A257" s="140">
        <v>4231</v>
      </c>
      <c r="B257" s="99"/>
      <c r="C257" s="154" t="s">
        <v>116</v>
      </c>
      <c r="D257" s="64">
        <f aca="true" t="shared" si="85" ref="D257:K257">D258+D259</f>
        <v>0</v>
      </c>
      <c r="E257" s="65">
        <f t="shared" si="85"/>
        <v>0</v>
      </c>
      <c r="F257" s="66">
        <f t="shared" si="85"/>
        <v>0</v>
      </c>
      <c r="G257" s="66">
        <f t="shared" si="85"/>
        <v>0</v>
      </c>
      <c r="H257" s="66">
        <f t="shared" si="85"/>
        <v>0</v>
      </c>
      <c r="I257" s="67">
        <f t="shared" si="85"/>
        <v>0</v>
      </c>
      <c r="J257" s="68">
        <f t="shared" si="85"/>
        <v>0</v>
      </c>
      <c r="K257" s="66">
        <f t="shared" si="85"/>
        <v>0</v>
      </c>
      <c r="L257" s="69">
        <f>L258+L259</f>
        <v>0</v>
      </c>
    </row>
    <row r="258" spans="1:12" ht="12.75">
      <c r="A258" s="142">
        <v>42311</v>
      </c>
      <c r="B258" s="85"/>
      <c r="C258" s="156" t="s">
        <v>117</v>
      </c>
      <c r="D258" s="64">
        <f>E258+F258+G258+H258+I258+J258+K258+L258</f>
        <v>0</v>
      </c>
      <c r="E258" s="93"/>
      <c r="F258" s="72"/>
      <c r="G258" s="90"/>
      <c r="H258" s="90"/>
      <c r="I258" s="94"/>
      <c r="J258" s="83"/>
      <c r="K258" s="90"/>
      <c r="L258" s="91"/>
    </row>
    <row r="259" spans="1:12" ht="12.75">
      <c r="A259" s="142">
        <v>42313</v>
      </c>
      <c r="B259" s="85"/>
      <c r="C259" s="156" t="s">
        <v>163</v>
      </c>
      <c r="D259" s="64">
        <f>E259+F259+G259+H259+I259+J259+K259+L259</f>
        <v>0</v>
      </c>
      <c r="E259" s="211"/>
      <c r="F259" s="72"/>
      <c r="G259" s="90"/>
      <c r="H259" s="90"/>
      <c r="I259" s="211"/>
      <c r="J259" s="215"/>
      <c r="K259" s="90"/>
      <c r="L259" s="216"/>
    </row>
    <row r="260" spans="1:12" s="12" customFormat="1" ht="12.75">
      <c r="A260" s="139">
        <v>426</v>
      </c>
      <c r="B260" s="145"/>
      <c r="C260" s="154" t="s">
        <v>137</v>
      </c>
      <c r="D260" s="64">
        <f>D261</f>
        <v>186000</v>
      </c>
      <c r="E260" s="212">
        <f aca="true" t="shared" si="86" ref="E260:L260">E261</f>
        <v>118750</v>
      </c>
      <c r="F260" s="66">
        <f t="shared" si="86"/>
        <v>67250</v>
      </c>
      <c r="G260" s="66">
        <f t="shared" si="86"/>
        <v>0</v>
      </c>
      <c r="H260" s="66">
        <f t="shared" si="86"/>
        <v>0</v>
      </c>
      <c r="I260" s="214">
        <f t="shared" si="86"/>
        <v>0</v>
      </c>
      <c r="J260" s="212">
        <f t="shared" si="86"/>
        <v>0</v>
      </c>
      <c r="K260" s="66">
        <f t="shared" si="86"/>
        <v>0</v>
      </c>
      <c r="L260" s="214">
        <f t="shared" si="86"/>
        <v>0</v>
      </c>
    </row>
    <row r="261" spans="1:12" s="12" customFormat="1" ht="12.75">
      <c r="A261" s="139">
        <v>4264</v>
      </c>
      <c r="B261" s="145"/>
      <c r="C261" s="154" t="s">
        <v>137</v>
      </c>
      <c r="D261" s="64">
        <f>D262</f>
        <v>186000</v>
      </c>
      <c r="E261" s="212">
        <f aca="true" t="shared" si="87" ref="E261:L261">E262</f>
        <v>118750</v>
      </c>
      <c r="F261" s="66">
        <f t="shared" si="87"/>
        <v>67250</v>
      </c>
      <c r="G261" s="66">
        <f t="shared" si="87"/>
        <v>0</v>
      </c>
      <c r="H261" s="66">
        <f t="shared" si="87"/>
        <v>0</v>
      </c>
      <c r="I261" s="214">
        <f t="shared" si="87"/>
        <v>0</v>
      </c>
      <c r="J261" s="212">
        <f t="shared" si="87"/>
        <v>0</v>
      </c>
      <c r="K261" s="66">
        <f t="shared" si="87"/>
        <v>0</v>
      </c>
      <c r="L261" s="214">
        <f t="shared" si="87"/>
        <v>0</v>
      </c>
    </row>
    <row r="262" spans="1:12" ht="12.75">
      <c r="A262" s="142">
        <v>42641</v>
      </c>
      <c r="B262" s="85"/>
      <c r="C262" s="156" t="s">
        <v>169</v>
      </c>
      <c r="D262" s="64">
        <f>E262+F262+G262+H262+I262+J262+K262+L262</f>
        <v>186000</v>
      </c>
      <c r="E262" s="211">
        <v>118750</v>
      </c>
      <c r="F262" s="72">
        <v>67250</v>
      </c>
      <c r="G262" s="90"/>
      <c r="H262" s="90">
        <v>0</v>
      </c>
      <c r="I262" s="211"/>
      <c r="J262" s="215"/>
      <c r="K262" s="90"/>
      <c r="L262" s="216"/>
    </row>
    <row r="263" spans="1:12" s="12" customFormat="1" ht="25.5" customHeight="1">
      <c r="A263" s="139">
        <v>45</v>
      </c>
      <c r="B263" s="145"/>
      <c r="C263" s="154" t="s">
        <v>148</v>
      </c>
      <c r="D263" s="64">
        <f aca="true" t="shared" si="88" ref="D263:K263">D264+D267</f>
        <v>0</v>
      </c>
      <c r="E263" s="213">
        <f t="shared" si="88"/>
        <v>0</v>
      </c>
      <c r="F263" s="66">
        <f t="shared" si="88"/>
        <v>0</v>
      </c>
      <c r="G263" s="66">
        <f t="shared" si="88"/>
        <v>0</v>
      </c>
      <c r="H263" s="66">
        <f t="shared" si="88"/>
        <v>0</v>
      </c>
      <c r="I263" s="213">
        <f t="shared" si="88"/>
        <v>0</v>
      </c>
      <c r="J263" s="212">
        <f t="shared" si="88"/>
        <v>0</v>
      </c>
      <c r="K263" s="66">
        <f t="shared" si="88"/>
        <v>0</v>
      </c>
      <c r="L263" s="214">
        <f>L264+L267</f>
        <v>0</v>
      </c>
    </row>
    <row r="264" spans="1:12" s="12" customFormat="1" ht="26.25">
      <c r="A264" s="139">
        <v>451</v>
      </c>
      <c r="B264" s="145"/>
      <c r="C264" s="157" t="s">
        <v>118</v>
      </c>
      <c r="D264" s="64">
        <f aca="true" t="shared" si="89" ref="D264:L265">D265</f>
        <v>0</v>
      </c>
      <c r="E264" s="65">
        <f t="shared" si="89"/>
        <v>0</v>
      </c>
      <c r="F264" s="66">
        <f t="shared" si="89"/>
        <v>0</v>
      </c>
      <c r="G264" s="66">
        <f t="shared" si="89"/>
        <v>0</v>
      </c>
      <c r="H264" s="66">
        <f t="shared" si="89"/>
        <v>0</v>
      </c>
      <c r="I264" s="67">
        <f t="shared" si="89"/>
        <v>0</v>
      </c>
      <c r="J264" s="68">
        <f t="shared" si="89"/>
        <v>0</v>
      </c>
      <c r="K264" s="66">
        <f t="shared" si="89"/>
        <v>0</v>
      </c>
      <c r="L264" s="69">
        <f t="shared" si="89"/>
        <v>0</v>
      </c>
    </row>
    <row r="265" spans="1:12" ht="26.25">
      <c r="A265" s="149">
        <v>4511</v>
      </c>
      <c r="B265" s="85"/>
      <c r="C265" s="157" t="s">
        <v>118</v>
      </c>
      <c r="D265" s="64">
        <f t="shared" si="89"/>
        <v>0</v>
      </c>
      <c r="E265" s="65">
        <f t="shared" si="89"/>
        <v>0</v>
      </c>
      <c r="F265" s="66">
        <f t="shared" si="89"/>
        <v>0</v>
      </c>
      <c r="G265" s="66">
        <f t="shared" si="89"/>
        <v>0</v>
      </c>
      <c r="H265" s="66">
        <f t="shared" si="89"/>
        <v>0</v>
      </c>
      <c r="I265" s="67">
        <f t="shared" si="89"/>
        <v>0</v>
      </c>
      <c r="J265" s="68">
        <f t="shared" si="89"/>
        <v>0</v>
      </c>
      <c r="K265" s="66">
        <f t="shared" si="89"/>
        <v>0</v>
      </c>
      <c r="L265" s="69">
        <f t="shared" si="89"/>
        <v>0</v>
      </c>
    </row>
    <row r="266" spans="1:12" ht="26.25">
      <c r="A266" s="150">
        <v>45111</v>
      </c>
      <c r="B266" s="85"/>
      <c r="C266" s="158" t="s">
        <v>118</v>
      </c>
      <c r="D266" s="64">
        <f>E266+F266+G266+H266+I266+J266+K266+L266</f>
        <v>0</v>
      </c>
      <c r="E266" s="93"/>
      <c r="F266" s="90"/>
      <c r="G266" s="90"/>
      <c r="H266" s="90"/>
      <c r="I266" s="94"/>
      <c r="J266" s="83"/>
      <c r="K266" s="90"/>
      <c r="L266" s="91"/>
    </row>
    <row r="267" spans="1:12" s="12" customFormat="1" ht="26.25">
      <c r="A267" s="148">
        <v>452</v>
      </c>
      <c r="B267" s="145"/>
      <c r="C267" s="157" t="s">
        <v>147</v>
      </c>
      <c r="D267" s="64">
        <f aca="true" t="shared" si="90" ref="D267:L268">D268</f>
        <v>0</v>
      </c>
      <c r="E267" s="65">
        <f t="shared" si="90"/>
        <v>0</v>
      </c>
      <c r="F267" s="66">
        <f t="shared" si="90"/>
        <v>0</v>
      </c>
      <c r="G267" s="66">
        <f t="shared" si="90"/>
        <v>0</v>
      </c>
      <c r="H267" s="66">
        <f t="shared" si="90"/>
        <v>0</v>
      </c>
      <c r="I267" s="67">
        <f t="shared" si="90"/>
        <v>0</v>
      </c>
      <c r="J267" s="68">
        <f t="shared" si="90"/>
        <v>0</v>
      </c>
      <c r="K267" s="66">
        <f t="shared" si="90"/>
        <v>0</v>
      </c>
      <c r="L267" s="69">
        <f t="shared" si="90"/>
        <v>0</v>
      </c>
    </row>
    <row r="268" spans="1:12" ht="26.25">
      <c r="A268" s="148">
        <v>4521</v>
      </c>
      <c r="B268" s="85"/>
      <c r="C268" s="157" t="s">
        <v>147</v>
      </c>
      <c r="D268" s="64">
        <f t="shared" si="90"/>
        <v>0</v>
      </c>
      <c r="E268" s="65">
        <f t="shared" si="90"/>
        <v>0</v>
      </c>
      <c r="F268" s="66">
        <f t="shared" si="90"/>
        <v>0</v>
      </c>
      <c r="G268" s="66">
        <f t="shared" si="90"/>
        <v>0</v>
      </c>
      <c r="H268" s="66">
        <f t="shared" si="90"/>
        <v>0</v>
      </c>
      <c r="I268" s="67">
        <f t="shared" si="90"/>
        <v>0</v>
      </c>
      <c r="J268" s="68">
        <f t="shared" si="90"/>
        <v>0</v>
      </c>
      <c r="K268" s="66">
        <f t="shared" si="90"/>
        <v>0</v>
      </c>
      <c r="L268" s="69">
        <f t="shared" si="90"/>
        <v>0</v>
      </c>
    </row>
    <row r="269" spans="1:12" ht="12.75">
      <c r="A269" s="150">
        <v>45211</v>
      </c>
      <c r="B269" s="85"/>
      <c r="C269" s="158" t="s">
        <v>147</v>
      </c>
      <c r="D269" s="64">
        <f>E269+F269+G269+H269+I269+J269+K269+L269</f>
        <v>0</v>
      </c>
      <c r="E269" s="93"/>
      <c r="F269" s="90"/>
      <c r="G269" s="90"/>
      <c r="H269" s="90"/>
      <c r="I269" s="94"/>
      <c r="J269" s="83"/>
      <c r="K269" s="90"/>
      <c r="L269" s="91"/>
    </row>
    <row r="270" spans="1:12" s="12" customFormat="1" ht="21" customHeight="1" thickBot="1">
      <c r="A270" s="159"/>
      <c r="B270" s="160"/>
      <c r="C270" s="161" t="s">
        <v>225</v>
      </c>
      <c r="D270" s="136">
        <f aca="true" t="shared" si="91" ref="D270:L270">D86+D232</f>
        <v>18156400</v>
      </c>
      <c r="E270" s="162">
        <f t="shared" si="91"/>
        <v>6463320</v>
      </c>
      <c r="F270" s="163">
        <f t="shared" si="91"/>
        <v>10894384</v>
      </c>
      <c r="G270" s="163">
        <f t="shared" si="91"/>
        <v>33600</v>
      </c>
      <c r="H270" s="163">
        <f t="shared" si="91"/>
        <v>31300</v>
      </c>
      <c r="I270" s="164">
        <f t="shared" si="91"/>
        <v>4000</v>
      </c>
      <c r="J270" s="165">
        <f t="shared" si="91"/>
        <v>18236</v>
      </c>
      <c r="K270" s="163">
        <f t="shared" si="91"/>
        <v>105860</v>
      </c>
      <c r="L270" s="166">
        <f t="shared" si="91"/>
        <v>605700</v>
      </c>
    </row>
    <row r="271" spans="1:12" s="12" customFormat="1" ht="13.5" thickBot="1">
      <c r="A271" s="167"/>
      <c r="B271" s="168"/>
      <c r="C271" s="32"/>
      <c r="D271" s="33"/>
      <c r="E271" s="33"/>
      <c r="F271" s="33"/>
      <c r="G271" s="33"/>
      <c r="H271" s="33"/>
      <c r="I271" s="33"/>
      <c r="J271" s="33"/>
      <c r="K271" s="33"/>
      <c r="L271" s="168"/>
    </row>
    <row r="272" spans="1:12" s="175" customFormat="1" ht="15.75" thickBot="1">
      <c r="A272" s="169" t="s">
        <v>178</v>
      </c>
      <c r="B272" s="170"/>
      <c r="C272" s="171"/>
      <c r="D272" s="172">
        <f aca="true" t="shared" si="92" ref="D272:L272">D64</f>
        <v>18156400</v>
      </c>
      <c r="E272" s="172">
        <f t="shared" si="92"/>
        <v>6463320</v>
      </c>
      <c r="F272" s="172">
        <f t="shared" si="92"/>
        <v>10894384</v>
      </c>
      <c r="G272" s="172">
        <f t="shared" si="92"/>
        <v>33600</v>
      </c>
      <c r="H272" s="172">
        <f t="shared" si="92"/>
        <v>31300</v>
      </c>
      <c r="I272" s="172">
        <f t="shared" si="92"/>
        <v>4000</v>
      </c>
      <c r="J272" s="172">
        <f t="shared" si="92"/>
        <v>18236</v>
      </c>
      <c r="K272" s="173">
        <f t="shared" si="92"/>
        <v>105860</v>
      </c>
      <c r="L272" s="174">
        <f t="shared" si="92"/>
        <v>605700</v>
      </c>
    </row>
    <row r="273" spans="1:12" ht="14.25" thickBot="1">
      <c r="A273" s="176"/>
      <c r="D273" s="177"/>
      <c r="E273" s="177"/>
      <c r="F273" s="178"/>
      <c r="G273" s="177"/>
      <c r="H273" s="179"/>
      <c r="I273" s="179"/>
      <c r="J273" s="180"/>
      <c r="K273" s="25"/>
      <c r="L273" s="25"/>
    </row>
    <row r="274" spans="1:12" s="175" customFormat="1" ht="15.75" thickBot="1">
      <c r="A274" s="169" t="s">
        <v>179</v>
      </c>
      <c r="B274" s="170"/>
      <c r="C274" s="171"/>
      <c r="D274" s="172">
        <f aca="true" t="shared" si="93" ref="D274:L274">D86+D232</f>
        <v>18156400</v>
      </c>
      <c r="E274" s="172">
        <f t="shared" si="93"/>
        <v>6463320</v>
      </c>
      <c r="F274" s="172">
        <f t="shared" si="93"/>
        <v>10894384</v>
      </c>
      <c r="G274" s="172">
        <f t="shared" si="93"/>
        <v>33600</v>
      </c>
      <c r="H274" s="172">
        <f t="shared" si="93"/>
        <v>31300</v>
      </c>
      <c r="I274" s="172">
        <f t="shared" si="93"/>
        <v>4000</v>
      </c>
      <c r="J274" s="172">
        <f t="shared" si="93"/>
        <v>18236</v>
      </c>
      <c r="K274" s="173">
        <f t="shared" si="93"/>
        <v>105860</v>
      </c>
      <c r="L274" s="174">
        <f t="shared" si="93"/>
        <v>605700</v>
      </c>
    </row>
    <row r="275" spans="1:12" s="175" customFormat="1" ht="15">
      <c r="A275" s="181"/>
      <c r="B275" s="182"/>
      <c r="C275" s="183"/>
      <c r="D275" s="184"/>
      <c r="E275" s="184"/>
      <c r="F275" s="184"/>
      <c r="G275" s="184"/>
      <c r="H275" s="184"/>
      <c r="I275" s="184"/>
      <c r="J275" s="184"/>
      <c r="K275" s="184"/>
      <c r="L275" s="182"/>
    </row>
    <row r="276" spans="1:12" s="175" customFormat="1" ht="15">
      <c r="A276" s="181"/>
      <c r="B276" s="182"/>
      <c r="C276" s="183"/>
      <c r="D276" s="184"/>
      <c r="E276" s="184"/>
      <c r="F276" s="184"/>
      <c r="G276" s="184"/>
      <c r="H276" s="184"/>
      <c r="I276" s="184"/>
      <c r="J276" s="184"/>
      <c r="K276" s="184"/>
      <c r="L276" s="182"/>
    </row>
    <row r="277" spans="5:11" ht="13.5">
      <c r="E277" s="25"/>
      <c r="F277" s="184"/>
      <c r="K277" s="17"/>
    </row>
    <row r="278" spans="1:12" s="186" customFormat="1" ht="13.5">
      <c r="A278" s="185"/>
      <c r="B278" s="186" t="s">
        <v>110</v>
      </c>
      <c r="C278" s="187" t="s">
        <v>110</v>
      </c>
      <c r="D278" s="188"/>
      <c r="E278" s="188"/>
      <c r="F278" s="188" t="s">
        <v>217</v>
      </c>
      <c r="G278" s="188"/>
      <c r="H278" s="188"/>
      <c r="I278" s="221" t="s">
        <v>216</v>
      </c>
      <c r="J278" s="221"/>
      <c r="K278" s="221"/>
      <c r="L278" s="221"/>
    </row>
    <row r="279" spans="1:11" s="186" customFormat="1" ht="13.5">
      <c r="A279" s="185"/>
      <c r="C279" s="187"/>
      <c r="D279" s="188"/>
      <c r="E279" s="188"/>
      <c r="F279" s="188"/>
      <c r="G279" s="188"/>
      <c r="H279" s="188"/>
      <c r="I279" s="188"/>
      <c r="K279" s="188"/>
    </row>
    <row r="280" ht="12" customHeight="1"/>
    <row r="281" ht="12.75" hidden="1"/>
    <row r="282" spans="1:9" s="186" customFormat="1" ht="13.5" customHeight="1">
      <c r="A282" s="185"/>
      <c r="B282" s="186" t="s">
        <v>168</v>
      </c>
      <c r="C282" s="187" t="s">
        <v>182</v>
      </c>
      <c r="D282" s="188"/>
      <c r="E282" s="188"/>
      <c r="F282" s="188" t="s">
        <v>232</v>
      </c>
      <c r="G282" s="188"/>
      <c r="H282" s="188"/>
      <c r="I282" s="188"/>
    </row>
    <row r="283" spans="1:9" s="186" customFormat="1" ht="10.5" customHeight="1">
      <c r="A283" s="185"/>
      <c r="C283" s="187"/>
      <c r="D283" s="188"/>
      <c r="E283" s="188"/>
      <c r="F283" s="188"/>
      <c r="G283" s="188"/>
      <c r="H283" s="188"/>
      <c r="I283" s="188"/>
    </row>
  </sheetData>
  <sheetProtection/>
  <mergeCells count="7">
    <mergeCell ref="A11:B11"/>
    <mergeCell ref="I278:L278"/>
    <mergeCell ref="J12:L12"/>
    <mergeCell ref="A84:B84"/>
    <mergeCell ref="A130:B130"/>
    <mergeCell ref="A170:B170"/>
    <mergeCell ref="A212:B212"/>
  </mergeCells>
  <printOptions/>
  <pageMargins left="0.1968503937007874" right="0.1968503937007874" top="0.1968503937007874" bottom="0.1968503937007874" header="0" footer="0"/>
  <pageSetup fitToHeight="0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nives</dc:creator>
  <cp:keywords/>
  <dc:description/>
  <cp:lastModifiedBy>korisnik523</cp:lastModifiedBy>
  <cp:lastPrinted>2019-10-31T06:09:29Z</cp:lastPrinted>
  <dcterms:created xsi:type="dcterms:W3CDTF">2006-10-18T17:41:10Z</dcterms:created>
  <dcterms:modified xsi:type="dcterms:W3CDTF">2019-11-14T10:25:59Z</dcterms:modified>
  <cp:category/>
  <cp:version/>
  <cp:contentType/>
  <cp:contentStatus/>
</cp:coreProperties>
</file>