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72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'Sheet1'!$A$1:$K$265</definedName>
  </definedNames>
  <calcPr fullCalcOnLoad="1"/>
</workbook>
</file>

<file path=xl/sharedStrings.xml><?xml version="1.0" encoding="utf-8"?>
<sst xmlns="http://schemas.openxmlformats.org/spreadsheetml/2006/main" count="251" uniqueCount="213">
  <si>
    <t>DOM ZA STARIJE I NEMOĆNE OSOBE</t>
  </si>
  <si>
    <t>OSIJEK, DRINSKA 10</t>
  </si>
  <si>
    <t xml:space="preserve">    </t>
  </si>
  <si>
    <t>Naziv računa</t>
  </si>
  <si>
    <t>PRIHODI POSLOVANJA</t>
  </si>
  <si>
    <t>Prihodi od imovine</t>
  </si>
  <si>
    <t>Prihodi od financijske imovine</t>
  </si>
  <si>
    <t xml:space="preserve">   Kamate na depozite po viđenju</t>
  </si>
  <si>
    <t>Prihodi od administrativnih pristojbi i po posebnim propisima</t>
  </si>
  <si>
    <t>Prihodi po posebnim propisima</t>
  </si>
  <si>
    <t xml:space="preserve">   Ostali nespomenuti prihodi</t>
  </si>
  <si>
    <t xml:space="preserve">   Sufinanciranje cijene usluge,participacija i sl.</t>
  </si>
  <si>
    <t>Ostali prihodi</t>
  </si>
  <si>
    <t>Prihodi iz proračuna za fin.red.djelatnosti</t>
  </si>
  <si>
    <t xml:space="preserve">    Prihodi za financ.rashoda poslovanja</t>
  </si>
  <si>
    <t xml:space="preserve">Prihodi koje proračuni i proračunski korisnici ostvare obavljanjem </t>
  </si>
  <si>
    <t>poslova na tržištu (vlastiti prihodi)</t>
  </si>
  <si>
    <t>RASHODI POSLOVANJA</t>
  </si>
  <si>
    <t>Rashodi za zaposlene</t>
  </si>
  <si>
    <t>Plaće</t>
  </si>
  <si>
    <t xml:space="preserve">  Plaće za zaposlene</t>
  </si>
  <si>
    <t xml:space="preserve">  Plaće za posebne uvjete rada</t>
  </si>
  <si>
    <t>Ostali rashodi za zaposlene</t>
  </si>
  <si>
    <t xml:space="preserve">  Nagrade</t>
  </si>
  <si>
    <t xml:space="preserve">  Darovi</t>
  </si>
  <si>
    <t xml:space="preserve">  Otpremnine</t>
  </si>
  <si>
    <t xml:space="preserve">  Naknade za bolest, invalidnost i smrtni slučaj</t>
  </si>
  <si>
    <t xml:space="preserve">  Ostali nenavedeni rashodi za zaposlene</t>
  </si>
  <si>
    <t>Doprinosi na plaće</t>
  </si>
  <si>
    <t>Plaće za redovan rad</t>
  </si>
  <si>
    <t>Materijalni rashodi</t>
  </si>
  <si>
    <t>Naknade troškova zaposlenima</t>
  </si>
  <si>
    <t xml:space="preserve">  Dnevnice za službeni put u zemlji</t>
  </si>
  <si>
    <t xml:space="preserve">  Naknade za prijevoz na službenom putu u zemlji</t>
  </si>
  <si>
    <t xml:space="preserve">  Ostali rashodi za službena putovanja</t>
  </si>
  <si>
    <t>Naknada za prijevoz</t>
  </si>
  <si>
    <t xml:space="preserve">  Naknada za prijevoz na posao i s posla</t>
  </si>
  <si>
    <t>Stručno usavršavanje zaposlenika</t>
  </si>
  <si>
    <t xml:space="preserve">  Seminari, savjetovanja i simpoziji</t>
  </si>
  <si>
    <t>Rashodi za materijal i energiju</t>
  </si>
  <si>
    <t>Uredski materijal i ostali materijalni rashodi</t>
  </si>
  <si>
    <t xml:space="preserve">  Uredski materijal</t>
  </si>
  <si>
    <t xml:space="preserve">  Literatura (publikacije, časopisi, glasila, knjige i ostalo)</t>
  </si>
  <si>
    <t xml:space="preserve">  Materijal i sredstva za čišćenje i održavanje</t>
  </si>
  <si>
    <t xml:space="preserve">  Materijal za higijenske potrebe i njegu</t>
  </si>
  <si>
    <t xml:space="preserve">  Ostali materijal za potrebe redovnog poslovanja</t>
  </si>
  <si>
    <t xml:space="preserve">  Naknada za smještaj na službenom putu u zemlji</t>
  </si>
  <si>
    <t xml:space="preserve">                                                    Naziv računa</t>
  </si>
  <si>
    <t>Materijal i sirovine</t>
  </si>
  <si>
    <t xml:space="preserve">  Namirnice</t>
  </si>
  <si>
    <t xml:space="preserve">  Ostali materijal i sirovine</t>
  </si>
  <si>
    <t>Energija</t>
  </si>
  <si>
    <t xml:space="preserve">  Električna energija</t>
  </si>
  <si>
    <t xml:space="preserve">  Topla voda (toplana)</t>
  </si>
  <si>
    <t xml:space="preserve">  Plin</t>
  </si>
  <si>
    <t xml:space="preserve">  Motorni benzin i dizel gorivo</t>
  </si>
  <si>
    <t xml:space="preserve">  Materijal i dijelovi za tekuće i investicijsko održavanje građevinskih objekata</t>
  </si>
  <si>
    <t xml:space="preserve">  Materijal i dijelovi za tekuće i investicijsko održavanje postrojenja i opreme</t>
  </si>
  <si>
    <t xml:space="preserve">  Materijal i dijelovi za tekuće i investicijsko održavanje prijevoznih sredstava </t>
  </si>
  <si>
    <t xml:space="preserve">  Ostali materijali i dijelovi za tekuće i investicijsko održavanje</t>
  </si>
  <si>
    <t>Rashodi za usluge</t>
  </si>
  <si>
    <t>Usluge telefona,pošte i prijevoza</t>
  </si>
  <si>
    <t xml:space="preserve">  Usluge interneta</t>
  </si>
  <si>
    <t xml:space="preserve">  Usluge telefona,telefaksa</t>
  </si>
  <si>
    <t xml:space="preserve">  Poštarina (pisma, tiskanice i sl.)</t>
  </si>
  <si>
    <t>Usluge tekućeg i investicijskog državanja</t>
  </si>
  <si>
    <t>Usluge promidžbe i informiranja</t>
  </si>
  <si>
    <t xml:space="preserve">  Ostale usluge promidžbe i informiranja</t>
  </si>
  <si>
    <t xml:space="preserve">  Ostale usluge tekućeg i investicijskog državanja </t>
  </si>
  <si>
    <t>Komunalne usluge</t>
  </si>
  <si>
    <t xml:space="preserve">  Opskrba vodom</t>
  </si>
  <si>
    <t xml:space="preserve">  Iznošenje i odvoz smeća</t>
  </si>
  <si>
    <t xml:space="preserve">  Deratizacija i dezinsekcija</t>
  </si>
  <si>
    <t xml:space="preserve">  Dimnjačarske i ekološke usluge</t>
  </si>
  <si>
    <t xml:space="preserve">  Ostale komunalne usluge</t>
  </si>
  <si>
    <t>Zdravstvene i veterinarske usluge</t>
  </si>
  <si>
    <t xml:space="preserve">  Obvezni i preventivni zdravstveni pregled zaposlenika</t>
  </si>
  <si>
    <t xml:space="preserve">  Ostale zdravstvene i veterinarske usluge</t>
  </si>
  <si>
    <t>Intelektualne i osobne  usluge</t>
  </si>
  <si>
    <t xml:space="preserve">  Usluge odvjetnika i pravnog savjetovanja</t>
  </si>
  <si>
    <t>Računalne usluge</t>
  </si>
  <si>
    <t xml:space="preserve">  Usluge razvoja software-a</t>
  </si>
  <si>
    <t xml:space="preserve">  Ostale računalne usluge</t>
  </si>
  <si>
    <t>Ostale usluge</t>
  </si>
  <si>
    <t xml:space="preserve">  Film i izrada fotografija</t>
  </si>
  <si>
    <t xml:space="preserve">  Usluge pri registraciji prijevoznih sredstava</t>
  </si>
  <si>
    <t xml:space="preserve">  Ostale nespomenute usluge </t>
  </si>
  <si>
    <t>Ostali nespomenuti rashodi poslovanja</t>
  </si>
  <si>
    <t>Naknade za rad predstavničkih i izvršnih tijela</t>
  </si>
  <si>
    <t xml:space="preserve">  Naknade članovima predstavničkih i izvršnih tijela</t>
  </si>
  <si>
    <t>Premije osiguranja</t>
  </si>
  <si>
    <t xml:space="preserve">  Premije osiguranja prijevoznih sredstava</t>
  </si>
  <si>
    <t xml:space="preserve">  Premije osiguranja ostale imovine</t>
  </si>
  <si>
    <t xml:space="preserve">  Premije osiguranja zaposlenih</t>
  </si>
  <si>
    <t xml:space="preserve"> Ostali nespomenuti rashodi poslovanja</t>
  </si>
  <si>
    <t>Financijski rashodi</t>
  </si>
  <si>
    <t xml:space="preserve">Ostali financijski rashodi </t>
  </si>
  <si>
    <t>Bankarske usluge i usluge platnog prometa</t>
  </si>
  <si>
    <t xml:space="preserve">  Usluge platnog prometa</t>
  </si>
  <si>
    <t>Ostale naknade građanima i kučanstvima iz proračuna</t>
  </si>
  <si>
    <t>RASHODI ZA NABAVU NEFINANCIJSKE IMOVINE</t>
  </si>
  <si>
    <t>Rashodi za nabavu proizvedene dugotrajne imovine</t>
  </si>
  <si>
    <t>Uredska oprema i namještaj</t>
  </si>
  <si>
    <t>Oprema za održavanje i zaštitu</t>
  </si>
  <si>
    <t xml:space="preserve">  Oprema za grijanje, ventilaciju i hlađenje</t>
  </si>
  <si>
    <t xml:space="preserve"> </t>
  </si>
  <si>
    <t>Kamate na oročena sredstva i depozite po viđenju</t>
  </si>
  <si>
    <t>Ostali nespomenuti prihodi</t>
  </si>
  <si>
    <t>Prihodi za financiranje rashoda poslovanja</t>
  </si>
  <si>
    <t>Prihodi za financiranje rashoda za nabavu nefinancijske imovine</t>
  </si>
  <si>
    <t>Službena putovanja</t>
  </si>
  <si>
    <t>Doprinosi za zdravstveno osiguranje</t>
  </si>
  <si>
    <t>Doprinosi za zapošljavanje</t>
  </si>
  <si>
    <t>Plaće za posebne uvjete rada</t>
  </si>
  <si>
    <t xml:space="preserve">Materijal i dijelovi za tekuće i investicijsko održavanje </t>
  </si>
  <si>
    <t>Šef računovodstva</t>
  </si>
  <si>
    <t xml:space="preserve">  Tečajevi i stručni ispiti </t>
  </si>
  <si>
    <t xml:space="preserve">  Računalna oprema</t>
  </si>
  <si>
    <t xml:space="preserve">  Ostale intelektualne usluge</t>
  </si>
  <si>
    <t>Ostala oprema za održavanje i zaštitu</t>
  </si>
  <si>
    <t>Strojevi i oprema za ostale namjene</t>
  </si>
  <si>
    <t>Prijevozna sredstva</t>
  </si>
  <si>
    <t>Osobni automobili</t>
  </si>
  <si>
    <t>Dodatna ulaganja na građevinskim objektima</t>
  </si>
  <si>
    <t>Radio i TV prijemnici</t>
  </si>
  <si>
    <t>Komunikacijska oprema</t>
  </si>
  <si>
    <t>PRIJEVOZNA SREDSTVA</t>
  </si>
  <si>
    <t>POSTROJENJA I OPREMA</t>
  </si>
  <si>
    <t>Naknade građanima i kućanstvimana temelju osig.i druge naknade</t>
  </si>
  <si>
    <t>Naknade građanima i kućanstvima u novcu</t>
  </si>
  <si>
    <t>Pomoć obiteljima i kućanstvima-džeparac</t>
  </si>
  <si>
    <t>Plaće za prekovremeni rad</t>
  </si>
  <si>
    <t xml:space="preserve">  Uređenje prostora</t>
  </si>
  <si>
    <t xml:space="preserve">  Usluge tekućeg i investicijskog održavanja građevinskih objekata</t>
  </si>
  <si>
    <t xml:space="preserve">  Usluge tekućeg i investicijskog održavanja postrojenja i opreme</t>
  </si>
  <si>
    <t xml:space="preserve">  Usluge tekućeg i investicijskog održavanja prijevoznih sredstava</t>
  </si>
  <si>
    <t>Medicinska oprema</t>
  </si>
  <si>
    <t>Uredski namještaj</t>
  </si>
  <si>
    <t>Ostala uredska oprema</t>
  </si>
  <si>
    <t>Reprezentacija</t>
  </si>
  <si>
    <t>Ostala oprema</t>
  </si>
  <si>
    <t>Ostali strojevi</t>
  </si>
  <si>
    <t>Nematerijalna proizvedena imovina</t>
  </si>
  <si>
    <t xml:space="preserve">  Usluge banaka</t>
  </si>
  <si>
    <t>Oprema za održavanje prostorija</t>
  </si>
  <si>
    <t>Prihodi za fin.rashoda za nabavu nefinanc. imovine</t>
  </si>
  <si>
    <t>Usluge ažuriranja računalnih baza</t>
  </si>
  <si>
    <t>Zatezne kamate na doprinose</t>
  </si>
  <si>
    <t>Ostali nespom.financ.rashodi</t>
  </si>
  <si>
    <t>Sitni invetar i auto gume</t>
  </si>
  <si>
    <t>Zatezne kamate iz poslovnih odnosa</t>
  </si>
  <si>
    <t xml:space="preserve">  Sitni inventar</t>
  </si>
  <si>
    <t>Dodatna ulaganja na postrojenjima i opremi</t>
  </si>
  <si>
    <t>RASHODI ZA DODATNA ULAGANJA NA NEFINANCIJSKOJ IMOVINI</t>
  </si>
  <si>
    <t>Prihodi od pruženih usluga</t>
  </si>
  <si>
    <t>Prihodi od iznajmljivanja prostora</t>
  </si>
  <si>
    <t>Regres za godišnji odmor</t>
  </si>
  <si>
    <t>Doprinos za obvezno osiguranje u slučaju nezaposlenosti</t>
  </si>
  <si>
    <t>Doprinos za obvezno zdravstveno osiguranje</t>
  </si>
  <si>
    <t>Doprinos za obv. Zdravstveno osig.zaštite zdravlja na radu</t>
  </si>
  <si>
    <t>Auto gume</t>
  </si>
  <si>
    <t>Službena,radna i zaštitna odjeća i obuća</t>
  </si>
  <si>
    <t>Usluge čišćenja,pranja i sl.</t>
  </si>
  <si>
    <t>Pristojbe i naknade</t>
  </si>
  <si>
    <t>Javnobilježničke pristojbe</t>
  </si>
  <si>
    <t>Prihodi od osiguranja i refundacija šteta</t>
  </si>
  <si>
    <t>Prihodi iz proračuna</t>
  </si>
  <si>
    <t xml:space="preserve">           R A S H O D I</t>
  </si>
  <si>
    <t xml:space="preserve">   P R I H O D I</t>
  </si>
  <si>
    <t>Kombi vozila</t>
  </si>
  <si>
    <t>Zatezne kamate</t>
  </si>
  <si>
    <t>Taksi prijevoz</t>
  </si>
  <si>
    <t>Novč.naknada za nezapošljav.osoba s invaliditetom</t>
  </si>
  <si>
    <t>Ostale pristojbe i naknade</t>
  </si>
  <si>
    <t>Anđela Androš,ecc.</t>
  </si>
  <si>
    <t>Ostala nematerijalna imovina</t>
  </si>
  <si>
    <t>Dnevnice za službeni put  u inozemstvu</t>
  </si>
  <si>
    <t>Sudske pristojbe</t>
  </si>
  <si>
    <t>Nakn.troškova osobama izvan r.odnosa</t>
  </si>
  <si>
    <t>Troškovi sl.puta osobama izvan r.odnosa</t>
  </si>
  <si>
    <t>Nakn.ostalih troškova osobama izvan r.odnosa</t>
  </si>
  <si>
    <t>Troškovi sudskih postupaka</t>
  </si>
  <si>
    <t>Račun</t>
  </si>
  <si>
    <t>OSNOVNA DJELATNOST</t>
  </si>
  <si>
    <t xml:space="preserve">UKUPNO PRIHODI </t>
  </si>
  <si>
    <t xml:space="preserve">UKUPNO RASHODI </t>
  </si>
  <si>
    <t>Rashodi za nabavu neproizvedene dugotrajne imovine</t>
  </si>
  <si>
    <t>Nematerijalana imovina</t>
  </si>
  <si>
    <t>Anđela Androš,oec.</t>
  </si>
  <si>
    <t xml:space="preserve">   UKUPNO  RASHODI </t>
  </si>
  <si>
    <t>Preneseni višak iz prethodne godine</t>
  </si>
  <si>
    <t>Pomoći od subjekata unutar općeg proračuna</t>
  </si>
  <si>
    <t>Pomoći od izvanproračunskih korisnika</t>
  </si>
  <si>
    <t>Tekuće pomoći od izvanproračunskih korisnika</t>
  </si>
  <si>
    <t>Tekuće pomoći od HZZ-a</t>
  </si>
  <si>
    <t>Pomoć od međunarodnih org. te institucija i tijela EU</t>
  </si>
  <si>
    <t>Tekuće pomoći od institucija i tijela EU</t>
  </si>
  <si>
    <t>Kapitalne pomoći od institucija i tijela EU</t>
  </si>
  <si>
    <t>Donacije od pravnih i fizičkih osoba izvan općeg proračuna</t>
  </si>
  <si>
    <t>Kapitalne donacije</t>
  </si>
  <si>
    <t>Kapitalne donacije od ostalih subjekata izvan općeg proračuna</t>
  </si>
  <si>
    <t>Prihodi od pozitivnih tečajnih razlika</t>
  </si>
  <si>
    <t>Uređaji</t>
  </si>
  <si>
    <t>Negativne tečajne razlike i valutna klauzula</t>
  </si>
  <si>
    <t>Negativne tečajne razlike</t>
  </si>
  <si>
    <t>Ostala komunikacijska oprema</t>
  </si>
  <si>
    <t>Osijek, 28.prosinca 2018.</t>
  </si>
  <si>
    <t>POVEĆANJE</t>
  </si>
  <si>
    <t>SMANJENJE</t>
  </si>
  <si>
    <t>PLAN REBALANS</t>
  </si>
  <si>
    <t>PLAN I-XII</t>
  </si>
  <si>
    <t xml:space="preserve">  Grafičke i tiskarske usluge, usluge kopiranja i uvezivanja i slično</t>
  </si>
  <si>
    <t xml:space="preserve"> REBALANS IV  2018. GODINA - PREGLED PRIHODA I RASHODA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</si>
</sst>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name val="Arial Rounded MT Bold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1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14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4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4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41" xfId="0" applyNumberFormat="1" applyFont="1" applyBorder="1" applyAlignment="1">
      <alignment horizontal="right"/>
    </xf>
    <xf numFmtId="3" fontId="0" fillId="0" borderId="41" xfId="0" applyNumberFormat="1" applyFont="1" applyBorder="1" applyAlignment="1">
      <alignment horizontal="right"/>
    </xf>
    <xf numFmtId="3" fontId="0" fillId="0" borderId="4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1" fillId="0" borderId="45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3" fontId="1" fillId="0" borderId="46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9" fillId="0" borderId="39" xfId="0" applyNumberFormat="1" applyFont="1" applyBorder="1" applyAlignment="1">
      <alignment horizontal="right"/>
    </xf>
    <xf numFmtId="3" fontId="1" fillId="0" borderId="47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1" fillId="0" borderId="49" xfId="0" applyNumberFormat="1" applyFont="1" applyBorder="1" applyAlignment="1">
      <alignment horizontal="right"/>
    </xf>
    <xf numFmtId="3" fontId="1" fillId="0" borderId="50" xfId="0" applyNumberFormat="1" applyFont="1" applyBorder="1" applyAlignment="1">
      <alignment horizontal="right"/>
    </xf>
    <xf numFmtId="3" fontId="1" fillId="0" borderId="51" xfId="0" applyNumberFormat="1" applyFont="1" applyBorder="1" applyAlignment="1">
      <alignment horizontal="right"/>
    </xf>
    <xf numFmtId="0" fontId="1" fillId="0" borderId="5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3" fontId="7" fillId="0" borderId="22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zoomScaleSheetLayoutView="100" workbookViewId="0" topLeftCell="A235">
      <selection activeCell="N253" sqref="N253"/>
    </sheetView>
  </sheetViews>
  <sheetFormatPr defaultColWidth="9.140625" defaultRowHeight="12.75"/>
  <cols>
    <col min="1" max="1" width="8.421875" style="27" customWidth="1"/>
    <col min="2" max="2" width="1.7109375" style="0" hidden="1" customWidth="1"/>
    <col min="6" max="6" width="17.421875" style="0" customWidth="1"/>
    <col min="7" max="7" width="10.7109375" style="0" customWidth="1"/>
    <col min="8" max="8" width="17.28125" style="108" customWidth="1"/>
    <col min="9" max="9" width="17.421875" style="129" customWidth="1"/>
    <col min="10" max="10" width="18.28125" style="129" customWidth="1"/>
    <col min="11" max="11" width="18.7109375" style="129" customWidth="1"/>
  </cols>
  <sheetData>
    <row r="1" spans="1:11" s="19" customFormat="1" ht="13.5">
      <c r="A1" s="24" t="s">
        <v>0</v>
      </c>
      <c r="H1" s="107"/>
      <c r="I1" s="128"/>
      <c r="J1" s="128"/>
      <c r="K1" s="128"/>
    </row>
    <row r="2" spans="1:11" s="19" customFormat="1" ht="13.5">
      <c r="A2" s="24" t="s">
        <v>1</v>
      </c>
      <c r="H2" s="107"/>
      <c r="I2" s="128"/>
      <c r="J2" s="128"/>
      <c r="K2" s="128"/>
    </row>
    <row r="3" spans="1:11" s="12" customFormat="1" ht="12.75">
      <c r="A3" s="25"/>
      <c r="H3" s="108"/>
      <c r="I3" s="129"/>
      <c r="J3" s="129"/>
      <c r="K3" s="129"/>
    </row>
    <row r="4" spans="1:11" s="1" customFormat="1" ht="12.75">
      <c r="A4" s="26" t="s">
        <v>206</v>
      </c>
      <c r="C4" s="2"/>
      <c r="H4" s="108"/>
      <c r="I4" s="129"/>
      <c r="J4" s="129"/>
      <c r="K4" s="129"/>
    </row>
    <row r="5" ht="12.75">
      <c r="C5" s="2"/>
    </row>
    <row r="6" spans="1:11" s="20" customFormat="1" ht="15">
      <c r="A6" s="28"/>
      <c r="H6" s="109"/>
      <c r="I6" s="130"/>
      <c r="J6" s="130"/>
      <c r="K6" s="130"/>
    </row>
    <row r="7" spans="1:11" s="1" customFormat="1" ht="12.75">
      <c r="A7" s="26"/>
      <c r="F7" s="1" t="s">
        <v>212</v>
      </c>
      <c r="H7" s="108"/>
      <c r="I7" s="129"/>
      <c r="J7" s="129"/>
      <c r="K7" s="129"/>
    </row>
    <row r="8" ht="12.75">
      <c r="G8" s="1"/>
    </row>
    <row r="9" ht="12.75">
      <c r="G9" t="s">
        <v>2</v>
      </c>
    </row>
    <row r="10" ht="13.5" thickBot="1">
      <c r="A10" s="29"/>
    </row>
    <row r="11" spans="1:12" ht="13.5" thickBot="1">
      <c r="A11" s="156" t="s">
        <v>182</v>
      </c>
      <c r="B11" s="157"/>
      <c r="C11" s="4"/>
      <c r="D11" s="6"/>
      <c r="E11" s="6" t="s">
        <v>3</v>
      </c>
      <c r="F11" s="6"/>
      <c r="G11" s="5"/>
      <c r="H11" s="75" t="s">
        <v>210</v>
      </c>
      <c r="I11" s="105" t="s">
        <v>207</v>
      </c>
      <c r="J11" s="104" t="s">
        <v>208</v>
      </c>
      <c r="K11" s="106" t="s">
        <v>209</v>
      </c>
      <c r="L11" s="74"/>
    </row>
    <row r="12" spans="1:11" ht="13.5" thickBot="1">
      <c r="A12" s="96"/>
      <c r="B12" s="97"/>
      <c r="C12" s="6" t="s">
        <v>183</v>
      </c>
      <c r="D12" s="6"/>
      <c r="E12" s="6"/>
      <c r="F12" s="6"/>
      <c r="G12" s="97"/>
      <c r="H12" s="111"/>
      <c r="I12" s="132"/>
      <c r="J12" s="132"/>
      <c r="K12" s="138"/>
    </row>
    <row r="13" spans="1:11" s="16" customFormat="1" ht="18" thickBot="1">
      <c r="A13" s="93" t="s">
        <v>168</v>
      </c>
      <c r="B13" s="94"/>
      <c r="C13" s="94"/>
      <c r="D13" s="94"/>
      <c r="E13" s="94"/>
      <c r="F13" s="94"/>
      <c r="G13" s="95"/>
      <c r="H13" s="112"/>
      <c r="I13" s="133"/>
      <c r="J13" s="133"/>
      <c r="K13" s="139"/>
    </row>
    <row r="14" spans="1:11" ht="12.75">
      <c r="A14" s="87">
        <v>6</v>
      </c>
      <c r="B14" s="88"/>
      <c r="C14" s="89" t="s">
        <v>4</v>
      </c>
      <c r="D14" s="90"/>
      <c r="E14" s="91"/>
      <c r="F14" s="91"/>
      <c r="G14" s="92"/>
      <c r="H14" s="113">
        <f>SUM(H15,H24,H30,H36,H44)</f>
        <v>15563006</v>
      </c>
      <c r="I14" s="113">
        <f>SUM(I15,I24,I30,I36,I44)</f>
        <v>381561</v>
      </c>
      <c r="J14" s="113">
        <f>SUM(J15,J24,J30,J36,J44)</f>
        <v>0</v>
      </c>
      <c r="K14" s="113">
        <f>SUM(K15,K24,K30,K36,K44)</f>
        <v>15944567</v>
      </c>
    </row>
    <row r="15" spans="1:11" ht="12.75">
      <c r="A15" s="45">
        <v>63</v>
      </c>
      <c r="B15" s="38"/>
      <c r="C15" s="40" t="s">
        <v>191</v>
      </c>
      <c r="D15" s="37"/>
      <c r="E15" s="22"/>
      <c r="F15" s="22"/>
      <c r="G15" s="80"/>
      <c r="H15" s="114">
        <f>SUM(H16,H21)</f>
        <v>10958</v>
      </c>
      <c r="I15" s="114">
        <f>SUM(I16,I21)</f>
        <v>315443</v>
      </c>
      <c r="J15" s="114">
        <f>SUM(J16,J21)</f>
        <v>0</v>
      </c>
      <c r="K15" s="114">
        <f>SUM(K16,K21)</f>
        <v>326401</v>
      </c>
    </row>
    <row r="16" spans="1:11" ht="12.75">
      <c r="A16" s="45">
        <v>632</v>
      </c>
      <c r="B16" s="38"/>
      <c r="C16" s="40" t="s">
        <v>195</v>
      </c>
      <c r="D16" s="37"/>
      <c r="E16" s="22"/>
      <c r="F16" s="22"/>
      <c r="G16" s="80"/>
      <c r="H16" s="114">
        <f>SUM(H17,H19)</f>
        <v>0</v>
      </c>
      <c r="I16" s="114">
        <f>SUM(I17,I19)</f>
        <v>315443</v>
      </c>
      <c r="J16" s="114">
        <f>SUM(J17,J19)</f>
        <v>0</v>
      </c>
      <c r="K16" s="114">
        <f>SUM(K17,K19)</f>
        <v>315443</v>
      </c>
    </row>
    <row r="17" spans="1:11" ht="12.75">
      <c r="A17" s="45">
        <v>6323</v>
      </c>
      <c r="B17" s="38"/>
      <c r="C17" s="40" t="s">
        <v>196</v>
      </c>
      <c r="D17" s="37"/>
      <c r="E17" s="22"/>
      <c r="F17" s="22"/>
      <c r="G17" s="80"/>
      <c r="H17" s="114">
        <f>SUM(H18)</f>
        <v>0</v>
      </c>
      <c r="I17" s="114">
        <f>SUM(I18)</f>
        <v>229166</v>
      </c>
      <c r="J17" s="114">
        <f>SUM(J18)</f>
        <v>0</v>
      </c>
      <c r="K17" s="114">
        <f>SUM(K18)</f>
        <v>229166</v>
      </c>
    </row>
    <row r="18" spans="1:11" ht="12.75">
      <c r="A18" s="46">
        <v>63231</v>
      </c>
      <c r="B18" s="38"/>
      <c r="C18" s="41" t="s">
        <v>196</v>
      </c>
      <c r="D18" s="37"/>
      <c r="E18" s="22"/>
      <c r="F18" s="22"/>
      <c r="G18" s="80"/>
      <c r="H18" s="115"/>
      <c r="I18" s="114">
        <f>IF(H18-K18&lt;0,-(H18-K18),"")</f>
        <v>229166</v>
      </c>
      <c r="J18" s="114">
        <f>IF(H18-K18&gt;0,(H18-K18),"")</f>
      </c>
      <c r="K18" s="115">
        <v>229166</v>
      </c>
    </row>
    <row r="19" spans="1:11" ht="12.75">
      <c r="A19" s="45">
        <v>6324</v>
      </c>
      <c r="B19" s="38"/>
      <c r="C19" s="40" t="s">
        <v>197</v>
      </c>
      <c r="D19" s="37"/>
      <c r="E19" s="22"/>
      <c r="F19" s="22"/>
      <c r="G19" s="80"/>
      <c r="H19" s="114">
        <f>SUM(H20)</f>
        <v>0</v>
      </c>
      <c r="I19" s="114">
        <f>SUM(I20)</f>
        <v>86277</v>
      </c>
      <c r="J19" s="114">
        <f>SUM(J20)</f>
        <v>0</v>
      </c>
      <c r="K19" s="114">
        <f>SUM(K20)</f>
        <v>86277</v>
      </c>
    </row>
    <row r="20" spans="1:11" ht="12.75">
      <c r="A20" s="46">
        <v>63241</v>
      </c>
      <c r="B20" s="38"/>
      <c r="C20" s="41" t="s">
        <v>197</v>
      </c>
      <c r="D20" s="37"/>
      <c r="E20" s="22"/>
      <c r="F20" s="22"/>
      <c r="G20" s="80"/>
      <c r="H20" s="115"/>
      <c r="I20" s="114">
        <f>IF(H20-K20&lt;0,-(H20-K20),"")</f>
        <v>86277</v>
      </c>
      <c r="J20" s="114">
        <f>IF(H20-K20&gt;0,(H20-K20),"")</f>
      </c>
      <c r="K20" s="115">
        <v>86277</v>
      </c>
    </row>
    <row r="21" spans="1:11" ht="12.75">
      <c r="A21" s="45">
        <v>634</v>
      </c>
      <c r="B21" s="38"/>
      <c r="C21" s="40" t="s">
        <v>192</v>
      </c>
      <c r="D21" s="37"/>
      <c r="E21" s="22"/>
      <c r="F21" s="22"/>
      <c r="G21" s="80"/>
      <c r="H21" s="114">
        <f>SUM(H22)</f>
        <v>10958</v>
      </c>
      <c r="I21" s="114">
        <f aca="true" t="shared" si="0" ref="I21:K22">SUM(I22)</f>
        <v>0</v>
      </c>
      <c r="J21" s="114">
        <f t="shared" si="0"/>
        <v>0</v>
      </c>
      <c r="K21" s="114">
        <f t="shared" si="0"/>
        <v>10958</v>
      </c>
    </row>
    <row r="22" spans="1:11" ht="12.75">
      <c r="A22" s="45">
        <v>6341</v>
      </c>
      <c r="B22" s="38"/>
      <c r="C22" s="40" t="s">
        <v>193</v>
      </c>
      <c r="D22" s="37"/>
      <c r="E22" s="22"/>
      <c r="F22" s="22"/>
      <c r="G22" s="80"/>
      <c r="H22" s="114">
        <f>SUM(H23)</f>
        <v>10958</v>
      </c>
      <c r="I22" s="114">
        <f t="shared" si="0"/>
        <v>0</v>
      </c>
      <c r="J22" s="114">
        <f t="shared" si="0"/>
        <v>0</v>
      </c>
      <c r="K22" s="114">
        <f t="shared" si="0"/>
        <v>10958</v>
      </c>
    </row>
    <row r="23" spans="1:11" ht="12.75">
      <c r="A23" s="46">
        <v>63414</v>
      </c>
      <c r="B23" s="38"/>
      <c r="C23" s="41" t="s">
        <v>194</v>
      </c>
      <c r="D23" s="37"/>
      <c r="E23" s="22"/>
      <c r="F23" s="22"/>
      <c r="G23" s="80"/>
      <c r="H23" s="115">
        <v>10958</v>
      </c>
      <c r="I23" s="114">
        <f>IF(H23-K23&lt;0,-(H23-K23),"")</f>
      </c>
      <c r="J23" s="114">
        <f>IF(H23-K23&gt;0,(H23-K23),"")</f>
      </c>
      <c r="K23" s="115">
        <v>10958</v>
      </c>
    </row>
    <row r="24" spans="1:11" ht="12" customHeight="1">
      <c r="A24" s="47">
        <v>64</v>
      </c>
      <c r="B24" s="22"/>
      <c r="C24" s="40" t="s">
        <v>5</v>
      </c>
      <c r="D24" s="22"/>
      <c r="E24" s="22"/>
      <c r="F24" s="22"/>
      <c r="G24" s="81"/>
      <c r="H24" s="114">
        <f>SUM(H25)</f>
        <v>500</v>
      </c>
      <c r="I24" s="114">
        <f>SUM(I25)</f>
        <v>68</v>
      </c>
      <c r="J24" s="114">
        <f>SUM(J25)</f>
        <v>0</v>
      </c>
      <c r="K24" s="114">
        <f>SUM(K25)</f>
        <v>568</v>
      </c>
    </row>
    <row r="25" spans="1:11" ht="12.75">
      <c r="A25" s="47">
        <v>641</v>
      </c>
      <c r="B25" s="22"/>
      <c r="C25" s="40" t="s">
        <v>6</v>
      </c>
      <c r="D25" s="22"/>
      <c r="E25" s="22"/>
      <c r="F25" s="22"/>
      <c r="G25" s="80"/>
      <c r="H25" s="114">
        <f>SUM(H26,H28)</f>
        <v>500</v>
      </c>
      <c r="I25" s="114">
        <f>SUM(I26,I28)</f>
        <v>68</v>
      </c>
      <c r="J25" s="114">
        <f>SUM(J26,J28)</f>
        <v>0</v>
      </c>
      <c r="K25" s="114">
        <f>SUM(K26,K28)</f>
        <v>568</v>
      </c>
    </row>
    <row r="26" spans="1:11" ht="12.75">
      <c r="A26" s="48">
        <v>6413</v>
      </c>
      <c r="B26" s="22"/>
      <c r="C26" s="40" t="s">
        <v>106</v>
      </c>
      <c r="D26" s="22"/>
      <c r="E26" s="22"/>
      <c r="F26" s="22"/>
      <c r="G26" s="80"/>
      <c r="H26" s="114">
        <f>SUM(H27)</f>
        <v>500</v>
      </c>
      <c r="I26" s="114">
        <f>SUM(I27)</f>
        <v>0</v>
      </c>
      <c r="J26" s="114">
        <f>SUM(J27)</f>
        <v>0</v>
      </c>
      <c r="K26" s="114">
        <f>SUM(K27)</f>
        <v>500</v>
      </c>
    </row>
    <row r="27" spans="1:11" ht="12.75">
      <c r="A27" s="49">
        <v>64132</v>
      </c>
      <c r="B27" s="22"/>
      <c r="C27" s="10" t="s">
        <v>7</v>
      </c>
      <c r="D27" s="22"/>
      <c r="E27" s="22"/>
      <c r="F27" s="22"/>
      <c r="G27" s="80"/>
      <c r="H27" s="115">
        <v>500</v>
      </c>
      <c r="I27" s="114">
        <f>IF(H27-K27&lt;0,-(H27-K27),"")</f>
      </c>
      <c r="J27" s="114">
        <f>IF(H27-K27&gt;0,(H27-K27),"")</f>
      </c>
      <c r="K27" s="115">
        <v>500</v>
      </c>
    </row>
    <row r="28" spans="1:11" ht="12.75">
      <c r="A28" s="47">
        <v>6415</v>
      </c>
      <c r="B28" s="22"/>
      <c r="C28" s="40" t="s">
        <v>201</v>
      </c>
      <c r="D28" s="22"/>
      <c r="E28" s="22"/>
      <c r="F28" s="22"/>
      <c r="G28" s="80"/>
      <c r="H28" s="114">
        <f>SUM(H29)</f>
        <v>0</v>
      </c>
      <c r="I28" s="114">
        <f>SUM(I29)</f>
        <v>68</v>
      </c>
      <c r="J28" s="114">
        <f>SUM(J29)</f>
        <v>0</v>
      </c>
      <c r="K28" s="114">
        <f>SUM(K29)</f>
        <v>68</v>
      </c>
    </row>
    <row r="29" spans="1:11" ht="12.75">
      <c r="A29" s="49">
        <v>64151</v>
      </c>
      <c r="B29" s="22"/>
      <c r="C29" s="41" t="s">
        <v>201</v>
      </c>
      <c r="D29" s="22"/>
      <c r="E29" s="22"/>
      <c r="F29" s="22"/>
      <c r="G29" s="80"/>
      <c r="H29" s="115"/>
      <c r="I29" s="114">
        <f>IF(H29-K29&lt;0,-(H29-K29),"")</f>
        <v>68</v>
      </c>
      <c r="J29" s="114">
        <f>IF(H29-K29&gt;0,(H29-K29),"")</f>
      </c>
      <c r="K29" s="115">
        <v>68</v>
      </c>
    </row>
    <row r="30" spans="1:11" ht="12.75">
      <c r="A30" s="47">
        <v>65</v>
      </c>
      <c r="B30" s="22"/>
      <c r="C30" s="40" t="s">
        <v>8</v>
      </c>
      <c r="D30" s="22"/>
      <c r="E30" s="22"/>
      <c r="F30" s="22"/>
      <c r="G30" s="80"/>
      <c r="H30" s="114">
        <f>SUM(H31)</f>
        <v>9552866</v>
      </c>
      <c r="I30" s="114">
        <f aca="true" t="shared" si="1" ref="I30:K31">SUM(I31)</f>
        <v>0</v>
      </c>
      <c r="J30" s="114">
        <f t="shared" si="1"/>
        <v>0</v>
      </c>
      <c r="K30" s="114">
        <f t="shared" si="1"/>
        <v>9552866</v>
      </c>
    </row>
    <row r="31" spans="1:11" ht="12.75">
      <c r="A31" s="47">
        <v>652</v>
      </c>
      <c r="B31" s="22"/>
      <c r="C31" s="40" t="s">
        <v>9</v>
      </c>
      <c r="D31" s="22"/>
      <c r="E31" s="22"/>
      <c r="F31" s="22"/>
      <c r="G31" s="80"/>
      <c r="H31" s="114">
        <f>SUM(H32)</f>
        <v>9552866</v>
      </c>
      <c r="I31" s="114">
        <f t="shared" si="1"/>
        <v>0</v>
      </c>
      <c r="J31" s="114">
        <f t="shared" si="1"/>
        <v>0</v>
      </c>
      <c r="K31" s="114">
        <f t="shared" si="1"/>
        <v>9552866</v>
      </c>
    </row>
    <row r="32" spans="1:11" s="13" customFormat="1" ht="12.75">
      <c r="A32" s="48">
        <v>6526</v>
      </c>
      <c r="B32" s="43"/>
      <c r="C32" s="40" t="s">
        <v>107</v>
      </c>
      <c r="D32" s="43"/>
      <c r="E32" s="43"/>
      <c r="F32" s="43"/>
      <c r="G32" s="82"/>
      <c r="H32" s="114">
        <f>SUM(H33,H34,H35)</f>
        <v>9552866</v>
      </c>
      <c r="I32" s="114">
        <f>SUM(I33,I34,I35)</f>
        <v>0</v>
      </c>
      <c r="J32" s="114">
        <f>SUM(J33,J34,J35)</f>
        <v>0</v>
      </c>
      <c r="K32" s="114">
        <f>SUM(K33,K34,K35)</f>
        <v>9552866</v>
      </c>
    </row>
    <row r="33" spans="1:11" ht="12.75">
      <c r="A33" s="49">
        <v>65264</v>
      </c>
      <c r="B33" s="22"/>
      <c r="C33" s="10" t="s">
        <v>11</v>
      </c>
      <c r="D33" s="22"/>
      <c r="E33" s="22"/>
      <c r="F33" s="22"/>
      <c r="G33" s="80"/>
      <c r="H33" s="115">
        <v>9520366</v>
      </c>
      <c r="I33" s="114">
        <f>IF(H33-K33&lt;0,-(H33-K33),"")</f>
      </c>
      <c r="J33" s="114">
        <f>IF(H33-K33&gt;0,(H33-K33),"")</f>
      </c>
      <c r="K33" s="115">
        <v>9520366</v>
      </c>
    </row>
    <row r="34" spans="1:11" ht="12.75">
      <c r="A34" s="49">
        <v>65267</v>
      </c>
      <c r="B34" s="22"/>
      <c r="C34" s="10" t="s">
        <v>165</v>
      </c>
      <c r="D34" s="22"/>
      <c r="E34" s="22"/>
      <c r="F34" s="22"/>
      <c r="G34" s="80"/>
      <c r="H34" s="115">
        <v>0</v>
      </c>
      <c r="I34" s="114">
        <f>IF(H34-K34&lt;0,-(H34-K34),"")</f>
      </c>
      <c r="J34" s="114">
        <f>IF(H34-K34&gt;0,(H34-K34),"")</f>
      </c>
      <c r="K34" s="115">
        <v>0</v>
      </c>
    </row>
    <row r="35" spans="1:11" ht="12.75">
      <c r="A35" s="49">
        <v>65269</v>
      </c>
      <c r="B35" s="22"/>
      <c r="C35" s="10" t="s">
        <v>10</v>
      </c>
      <c r="D35" s="22"/>
      <c r="E35" s="22"/>
      <c r="F35" s="22"/>
      <c r="G35" s="80"/>
      <c r="H35" s="115">
        <v>32500</v>
      </c>
      <c r="I35" s="114">
        <f>IF(H35-K35&lt;0,-(H35-K35),"")</f>
      </c>
      <c r="J35" s="114">
        <f>IF(H35-K35&gt;0,(H35-K35),"")</f>
      </c>
      <c r="K35" s="115">
        <v>32500</v>
      </c>
    </row>
    <row r="36" spans="1:11" ht="12.75">
      <c r="A36" s="47">
        <v>66</v>
      </c>
      <c r="B36" s="22"/>
      <c r="C36" s="40" t="s">
        <v>12</v>
      </c>
      <c r="D36" s="22"/>
      <c r="E36" s="22"/>
      <c r="F36" s="22"/>
      <c r="G36" s="80"/>
      <c r="H36" s="114">
        <f>SUM(H37,H41)</f>
        <v>26634</v>
      </c>
      <c r="I36" s="114">
        <f>SUM(I37,I41)</f>
        <v>20000</v>
      </c>
      <c r="J36" s="114">
        <f>SUM(J37,J41)</f>
        <v>0</v>
      </c>
      <c r="K36" s="114">
        <f>SUM(K37,K41)</f>
        <v>46634</v>
      </c>
    </row>
    <row r="37" spans="1:11" ht="12.75">
      <c r="A37" s="47">
        <v>661</v>
      </c>
      <c r="B37" s="22"/>
      <c r="C37" s="40" t="s">
        <v>15</v>
      </c>
      <c r="D37" s="22"/>
      <c r="E37" s="22"/>
      <c r="F37" s="22"/>
      <c r="G37" s="80"/>
      <c r="H37" s="114">
        <f>SUM(H39)</f>
        <v>26634</v>
      </c>
      <c r="I37" s="114">
        <f>SUM(I39)</f>
        <v>0</v>
      </c>
      <c r="J37" s="114">
        <f>SUM(J39)</f>
        <v>0</v>
      </c>
      <c r="K37" s="114">
        <f>SUM(K39)</f>
        <v>26634</v>
      </c>
    </row>
    <row r="38" spans="1:11" ht="12.75">
      <c r="A38" s="49"/>
      <c r="B38" s="22"/>
      <c r="C38" s="40" t="s">
        <v>16</v>
      </c>
      <c r="D38" s="22"/>
      <c r="E38" s="22"/>
      <c r="F38" s="22"/>
      <c r="G38" s="80"/>
      <c r="H38" s="115"/>
      <c r="I38" s="114">
        <f>IF(H38-K38&lt;0,-(H38-K38),"")</f>
      </c>
      <c r="J38" s="114">
        <f>IF(H38-K38&gt;0,(H38-K38),"")</f>
      </c>
      <c r="K38" s="115"/>
    </row>
    <row r="39" spans="1:11" ht="12.75">
      <c r="A39" s="48">
        <v>6615</v>
      </c>
      <c r="B39" s="22"/>
      <c r="C39" s="40" t="s">
        <v>154</v>
      </c>
      <c r="D39" s="22"/>
      <c r="E39" s="22"/>
      <c r="F39" s="22"/>
      <c r="G39" s="80"/>
      <c r="H39" s="114">
        <f>SUM(H40)</f>
        <v>26634</v>
      </c>
      <c r="I39" s="114">
        <f>SUM(I40)</f>
        <v>0</v>
      </c>
      <c r="J39" s="114">
        <f>SUM(J40)</f>
        <v>0</v>
      </c>
      <c r="K39" s="114">
        <f>SUM(K40)</f>
        <v>26634</v>
      </c>
    </row>
    <row r="40" spans="1:11" s="12" customFormat="1" ht="12.75">
      <c r="A40" s="73">
        <v>66151</v>
      </c>
      <c r="B40" s="36"/>
      <c r="C40" s="41" t="s">
        <v>155</v>
      </c>
      <c r="D40" s="36"/>
      <c r="E40" s="36"/>
      <c r="F40" s="36"/>
      <c r="G40" s="83"/>
      <c r="H40" s="115">
        <v>26634</v>
      </c>
      <c r="I40" s="114">
        <f>IF(H40-K40&lt;0,-(H40-K40),"")</f>
      </c>
      <c r="J40" s="114">
        <f>IF(H40-K40&gt;0,(H40-K40),"")</f>
      </c>
      <c r="K40" s="115">
        <v>26634</v>
      </c>
    </row>
    <row r="41" spans="1:11" ht="12.75">
      <c r="A41" s="47">
        <v>663</v>
      </c>
      <c r="B41" s="22"/>
      <c r="C41" s="41" t="s">
        <v>198</v>
      </c>
      <c r="D41" s="22"/>
      <c r="E41" s="22"/>
      <c r="F41" s="22"/>
      <c r="G41" s="80"/>
      <c r="H41" s="114">
        <f>SUM(H42)</f>
        <v>0</v>
      </c>
      <c r="I41" s="114">
        <f aca="true" t="shared" si="2" ref="I41:K42">SUM(I42)</f>
        <v>20000</v>
      </c>
      <c r="J41" s="114">
        <f t="shared" si="2"/>
        <v>0</v>
      </c>
      <c r="K41" s="114">
        <f t="shared" si="2"/>
        <v>20000</v>
      </c>
    </row>
    <row r="42" spans="1:11" ht="12.75">
      <c r="A42" s="47">
        <v>6632</v>
      </c>
      <c r="B42" s="22"/>
      <c r="C42" s="41" t="s">
        <v>199</v>
      </c>
      <c r="D42" s="22"/>
      <c r="E42" s="22"/>
      <c r="F42" s="22"/>
      <c r="G42" s="80"/>
      <c r="H42" s="114">
        <f>SUM(H43)</f>
        <v>0</v>
      </c>
      <c r="I42" s="114">
        <f t="shared" si="2"/>
        <v>20000</v>
      </c>
      <c r="J42" s="114">
        <f t="shared" si="2"/>
        <v>0</v>
      </c>
      <c r="K42" s="114">
        <f t="shared" si="2"/>
        <v>20000</v>
      </c>
    </row>
    <row r="43" spans="1:11" s="12" customFormat="1" ht="12.75">
      <c r="A43" s="73">
        <v>66324</v>
      </c>
      <c r="B43" s="36"/>
      <c r="C43" s="41" t="s">
        <v>200</v>
      </c>
      <c r="D43" s="36"/>
      <c r="E43" s="36"/>
      <c r="F43" s="36"/>
      <c r="G43" s="83"/>
      <c r="H43" s="115"/>
      <c r="I43" s="114">
        <f>IF(H43-K43&lt;0,-(H43-K43),"")</f>
        <v>20000</v>
      </c>
      <c r="J43" s="114">
        <f>IF(H43-K43&gt;0,(H43-K43),"")</f>
      </c>
      <c r="K43" s="115">
        <v>20000</v>
      </c>
    </row>
    <row r="44" spans="1:11" ht="12.75">
      <c r="A44" s="47">
        <v>67</v>
      </c>
      <c r="B44" s="22"/>
      <c r="C44" s="40" t="s">
        <v>166</v>
      </c>
      <c r="D44" s="22"/>
      <c r="E44" s="22"/>
      <c r="F44" s="22"/>
      <c r="G44" s="80"/>
      <c r="H44" s="114">
        <f>SUM(H45)</f>
        <v>5972048</v>
      </c>
      <c r="I44" s="114">
        <f>SUM(I45)</f>
        <v>46050</v>
      </c>
      <c r="J44" s="114">
        <f>SUM(J45)</f>
        <v>0</v>
      </c>
      <c r="K44" s="114">
        <f>SUM(K45)</f>
        <v>6018098</v>
      </c>
    </row>
    <row r="45" spans="1:11" ht="12.75">
      <c r="A45" s="47">
        <v>671</v>
      </c>
      <c r="B45" s="22"/>
      <c r="C45" s="40" t="s">
        <v>13</v>
      </c>
      <c r="D45" s="22"/>
      <c r="E45" s="22"/>
      <c r="F45" s="22"/>
      <c r="G45" s="80"/>
      <c r="H45" s="114">
        <f>SUM(H46,H48)</f>
        <v>5972048</v>
      </c>
      <c r="I45" s="114">
        <f>SUM(I46,I48)</f>
        <v>46050</v>
      </c>
      <c r="J45" s="114">
        <f>SUM(J46,J48)</f>
        <v>0</v>
      </c>
      <c r="K45" s="114">
        <f>SUM(K46,K48)</f>
        <v>6018098</v>
      </c>
    </row>
    <row r="46" spans="1:11" ht="12.75">
      <c r="A46" s="48">
        <v>6711</v>
      </c>
      <c r="B46" s="22"/>
      <c r="C46" s="40" t="s">
        <v>108</v>
      </c>
      <c r="D46" s="22"/>
      <c r="E46" s="22"/>
      <c r="F46" s="22"/>
      <c r="G46" s="80"/>
      <c r="H46" s="114">
        <f>SUM(H47)</f>
        <v>5462048</v>
      </c>
      <c r="I46" s="114">
        <f>SUM(I47)</f>
        <v>0</v>
      </c>
      <c r="J46" s="114">
        <f>SUM(J47)</f>
        <v>0</v>
      </c>
      <c r="K46" s="114">
        <f>SUM(K47)</f>
        <v>5462048</v>
      </c>
    </row>
    <row r="47" spans="1:11" s="12" customFormat="1" ht="12.75">
      <c r="A47" s="73">
        <v>67111</v>
      </c>
      <c r="B47" s="36"/>
      <c r="C47" s="41" t="s">
        <v>14</v>
      </c>
      <c r="D47" s="36"/>
      <c r="E47" s="36"/>
      <c r="F47" s="36"/>
      <c r="G47" s="83"/>
      <c r="H47" s="115">
        <v>5462048</v>
      </c>
      <c r="I47" s="114">
        <f>IF(H47-K47&lt;0,-(H47-K47),"")</f>
      </c>
      <c r="J47" s="114">
        <f>IF(H47-K47&gt;0,(H47-K47),"")</f>
      </c>
      <c r="K47" s="115">
        <v>5462048</v>
      </c>
    </row>
    <row r="48" spans="1:11" ht="12.75">
      <c r="A48" s="48">
        <v>6712</v>
      </c>
      <c r="B48" s="22"/>
      <c r="C48" s="10" t="s">
        <v>109</v>
      </c>
      <c r="D48" s="22"/>
      <c r="E48" s="22"/>
      <c r="F48" s="22"/>
      <c r="G48" s="80"/>
      <c r="H48" s="114">
        <f>SUM(H49)</f>
        <v>510000</v>
      </c>
      <c r="I48" s="114">
        <f>SUM(I49)</f>
        <v>46050</v>
      </c>
      <c r="J48" s="114">
        <f>SUM(J49)</f>
        <v>0</v>
      </c>
      <c r="K48" s="114">
        <f>SUM(K49)</f>
        <v>556050</v>
      </c>
    </row>
    <row r="49" spans="1:11" ht="12.75">
      <c r="A49" s="49">
        <v>67121</v>
      </c>
      <c r="B49" s="22"/>
      <c r="C49" s="10" t="s">
        <v>145</v>
      </c>
      <c r="D49" s="22"/>
      <c r="E49" s="22"/>
      <c r="F49" s="22"/>
      <c r="G49" s="80"/>
      <c r="H49" s="115">
        <v>510000</v>
      </c>
      <c r="I49" s="114">
        <f>IF(H49-K49&lt;0,-(H49-K49),"")</f>
        <v>46050</v>
      </c>
      <c r="J49" s="114">
        <f>IF(H49-K49&gt;0,(H49-K49),"")</f>
      </c>
      <c r="K49" s="115">
        <v>556050</v>
      </c>
    </row>
    <row r="50" spans="1:11" ht="12.75">
      <c r="A50" s="49"/>
      <c r="B50" s="22"/>
      <c r="C50" s="10"/>
      <c r="D50" s="22"/>
      <c r="E50" s="22"/>
      <c r="F50" s="22"/>
      <c r="G50" s="80"/>
      <c r="H50" s="115"/>
      <c r="I50" s="114">
        <f>IF(H50-K50&lt;0,-(H50-K50),"")</f>
      </c>
      <c r="J50" s="114">
        <f>IF(H50-K50&gt;0,(H50-K50),"")</f>
      </c>
      <c r="K50" s="115"/>
    </row>
    <row r="51" spans="1:11" ht="12.75">
      <c r="A51" s="49">
        <v>9221</v>
      </c>
      <c r="B51" s="22"/>
      <c r="C51" s="158" t="s">
        <v>190</v>
      </c>
      <c r="D51" s="158"/>
      <c r="E51" s="158"/>
      <c r="F51" s="158"/>
      <c r="G51" s="159"/>
      <c r="H51" s="115">
        <v>17701</v>
      </c>
      <c r="I51" s="114">
        <f>IF(H51-K51&lt;0,-(H51-K51),"")</f>
      </c>
      <c r="J51" s="114">
        <f>IF(H51-K51&gt;0,(H51-K51),"")</f>
      </c>
      <c r="K51" s="115">
        <v>17701</v>
      </c>
    </row>
    <row r="52" spans="1:11" ht="13.5" thickBot="1">
      <c r="A52" s="98"/>
      <c r="B52" s="99"/>
      <c r="C52" s="99"/>
      <c r="D52" s="99"/>
      <c r="E52" s="99"/>
      <c r="F52" s="99"/>
      <c r="G52" s="100"/>
      <c r="H52" s="116"/>
      <c r="I52" s="134">
        <f>IF(H52-K52&lt;0,-(H52-K52),"")</f>
      </c>
      <c r="J52" s="134">
        <f>IF(H52-K52&gt;0,(H52-K52),"")</f>
      </c>
      <c r="K52" s="116"/>
    </row>
    <row r="53" spans="1:11" s="1" customFormat="1" ht="13.5" thickBot="1">
      <c r="A53" s="101" t="s">
        <v>184</v>
      </c>
      <c r="B53" s="102"/>
      <c r="C53" s="102"/>
      <c r="D53" s="102"/>
      <c r="E53" s="102"/>
      <c r="F53" s="102"/>
      <c r="G53" s="103"/>
      <c r="H53" s="117">
        <f>SUM(H14,H51)</f>
        <v>15580707</v>
      </c>
      <c r="I53" s="117">
        <f>SUM(I14,I51)</f>
        <v>381561</v>
      </c>
      <c r="J53" s="117">
        <f>SUM(J14,J51)</f>
        <v>0</v>
      </c>
      <c r="K53" s="117">
        <f>SUM(K14,K51)</f>
        <v>15962268</v>
      </c>
    </row>
    <row r="54" spans="1:7" ht="13.5" thickBot="1">
      <c r="A54" s="30"/>
      <c r="B54" s="3"/>
      <c r="C54" s="3"/>
      <c r="D54" s="3"/>
      <c r="E54" s="3"/>
      <c r="F54" s="3"/>
      <c r="G54" s="3"/>
    </row>
    <row r="55" spans="1:11" s="16" customFormat="1" ht="18" thickBot="1">
      <c r="A55" s="76" t="s">
        <v>167</v>
      </c>
      <c r="B55" s="77"/>
      <c r="C55" s="78"/>
      <c r="D55" s="78"/>
      <c r="E55" s="78"/>
      <c r="F55" s="78"/>
      <c r="G55" s="78"/>
      <c r="H55" s="110" t="s">
        <v>210</v>
      </c>
      <c r="I55" s="131" t="s">
        <v>207</v>
      </c>
      <c r="J55" s="117" t="s">
        <v>208</v>
      </c>
      <c r="K55" s="138" t="s">
        <v>209</v>
      </c>
    </row>
    <row r="56" spans="1:11" ht="12.75">
      <c r="A56" s="54">
        <v>3</v>
      </c>
      <c r="B56" s="44"/>
      <c r="C56" s="55" t="s">
        <v>17</v>
      </c>
      <c r="D56" s="56"/>
      <c r="E56" s="44"/>
      <c r="F56" s="44"/>
      <c r="G56" s="79"/>
      <c r="H56" s="118">
        <f>SUM(H57,H84,H194,H205)</f>
        <v>15070707</v>
      </c>
      <c r="I56" s="118">
        <f>SUM(I57,I84,I194,I205)</f>
        <v>647316</v>
      </c>
      <c r="J56" s="118">
        <f>SUM(J57,J84,J194,J205)</f>
        <v>418082</v>
      </c>
      <c r="K56" s="113">
        <f>SUM(K57,K84,K194,K205)</f>
        <v>15299941</v>
      </c>
    </row>
    <row r="57" spans="1:11" ht="12.75">
      <c r="A57" s="45">
        <v>31</v>
      </c>
      <c r="B57" s="22"/>
      <c r="C57" s="40" t="s">
        <v>18</v>
      </c>
      <c r="D57" s="10"/>
      <c r="E57" s="22"/>
      <c r="F57" s="22"/>
      <c r="G57" s="80"/>
      <c r="H57" s="119">
        <f>SUM(H58,H65,H73)</f>
        <v>7883000</v>
      </c>
      <c r="I57" s="119">
        <f>SUM(I58,I65,I73)</f>
        <v>222898</v>
      </c>
      <c r="J57" s="119">
        <f>SUM(J58,J65,J73)</f>
        <v>91495</v>
      </c>
      <c r="K57" s="114">
        <f>SUM(K58,K65,K73)</f>
        <v>8014403</v>
      </c>
    </row>
    <row r="58" spans="1:11" ht="12.75">
      <c r="A58" s="45">
        <v>311</v>
      </c>
      <c r="B58" s="22"/>
      <c r="C58" s="40" t="s">
        <v>19</v>
      </c>
      <c r="D58" s="10"/>
      <c r="E58" s="22"/>
      <c r="F58" s="22"/>
      <c r="G58" s="80"/>
      <c r="H58" s="119">
        <f>SUM(H59,H61,H63)</f>
        <v>6382000</v>
      </c>
      <c r="I58" s="119">
        <f>SUM(I59,I61,I63)</f>
        <v>177473</v>
      </c>
      <c r="J58" s="119">
        <f>SUM(J59,J61,J63)</f>
        <v>60700</v>
      </c>
      <c r="K58" s="114">
        <f>SUM(K59,K61,K63)</f>
        <v>6498773</v>
      </c>
    </row>
    <row r="59" spans="1:11" s="12" customFormat="1" ht="12.75">
      <c r="A59" s="51">
        <v>3111</v>
      </c>
      <c r="B59" s="36"/>
      <c r="C59" s="40" t="s">
        <v>29</v>
      </c>
      <c r="D59" s="41"/>
      <c r="E59" s="36"/>
      <c r="F59" s="36"/>
      <c r="G59" s="83"/>
      <c r="H59" s="119">
        <f>SUM(H60)</f>
        <v>5080800</v>
      </c>
      <c r="I59" s="119">
        <f>SUM(I60)</f>
        <v>177473</v>
      </c>
      <c r="J59" s="119">
        <f>SUM(J60)</f>
        <v>0</v>
      </c>
      <c r="K59" s="114">
        <f>SUM(K60)</f>
        <v>5258273</v>
      </c>
    </row>
    <row r="60" spans="1:11" ht="12.75">
      <c r="A60" s="50">
        <v>31111</v>
      </c>
      <c r="B60" s="22"/>
      <c r="C60" s="10" t="s">
        <v>20</v>
      </c>
      <c r="D60" s="10"/>
      <c r="E60" s="22"/>
      <c r="F60" s="22"/>
      <c r="G60" s="80"/>
      <c r="H60" s="120">
        <v>5080800</v>
      </c>
      <c r="I60" s="114">
        <f aca="true" t="shared" si="3" ref="I60:I78">IF(H60-K60&lt;0,-(H60-K60),"")</f>
        <v>177473</v>
      </c>
      <c r="J60" s="114">
        <f aca="true" t="shared" si="4" ref="J60:J78">IF(H60-K60&gt;0,(H60-K60),"")</f>
      </c>
      <c r="K60" s="141">
        <v>5258273</v>
      </c>
    </row>
    <row r="61" spans="1:11" s="12" customFormat="1" ht="12.75">
      <c r="A61" s="45">
        <v>3113</v>
      </c>
      <c r="B61" s="36"/>
      <c r="C61" s="41" t="s">
        <v>131</v>
      </c>
      <c r="D61" s="41"/>
      <c r="E61" s="36"/>
      <c r="F61" s="36"/>
      <c r="G61" s="83"/>
      <c r="H61" s="119">
        <f>SUM(H62)</f>
        <v>10000</v>
      </c>
      <c r="I61" s="119">
        <f>SUM(I62)</f>
        <v>0</v>
      </c>
      <c r="J61" s="119">
        <f>SUM(J62)</f>
        <v>5000</v>
      </c>
      <c r="K61" s="114">
        <f>SUM(K62)</f>
        <v>5000</v>
      </c>
    </row>
    <row r="62" spans="1:11" ht="12.75">
      <c r="A62" s="50">
        <v>31131</v>
      </c>
      <c r="B62" s="22"/>
      <c r="C62" s="10" t="s">
        <v>131</v>
      </c>
      <c r="D62" s="10"/>
      <c r="E62" s="22"/>
      <c r="F62" s="22"/>
      <c r="G62" s="80"/>
      <c r="H62" s="120">
        <v>10000</v>
      </c>
      <c r="I62" s="114">
        <f t="shared" si="3"/>
      </c>
      <c r="J62" s="114">
        <f t="shared" si="4"/>
        <v>5000</v>
      </c>
      <c r="K62" s="141">
        <v>5000</v>
      </c>
    </row>
    <row r="63" spans="1:11" ht="12.75">
      <c r="A63" s="51">
        <v>3114</v>
      </c>
      <c r="B63" s="22"/>
      <c r="C63" s="10" t="s">
        <v>113</v>
      </c>
      <c r="D63" s="10"/>
      <c r="E63" s="22"/>
      <c r="F63" s="22"/>
      <c r="G63" s="80"/>
      <c r="H63" s="119">
        <f>SUM(H64)</f>
        <v>1291200</v>
      </c>
      <c r="I63" s="119">
        <f>SUM(I64)</f>
        <v>0</v>
      </c>
      <c r="J63" s="119">
        <f>SUM(J64)</f>
        <v>55700</v>
      </c>
      <c r="K63" s="114">
        <f>SUM(K64)</f>
        <v>1235500</v>
      </c>
    </row>
    <row r="64" spans="1:11" ht="12.75">
      <c r="A64" s="50">
        <v>31141</v>
      </c>
      <c r="B64" s="22"/>
      <c r="C64" s="10" t="s">
        <v>21</v>
      </c>
      <c r="D64" s="10"/>
      <c r="E64" s="22"/>
      <c r="F64" s="22"/>
      <c r="G64" s="80"/>
      <c r="H64" s="120">
        <v>1291200</v>
      </c>
      <c r="I64" s="114">
        <f t="shared" si="3"/>
      </c>
      <c r="J64" s="114">
        <f t="shared" si="4"/>
        <v>55700</v>
      </c>
      <c r="K64" s="141">
        <v>1235500</v>
      </c>
    </row>
    <row r="65" spans="1:11" ht="12.75">
      <c r="A65" s="45">
        <v>312</v>
      </c>
      <c r="B65" s="22"/>
      <c r="C65" s="40" t="s">
        <v>22</v>
      </c>
      <c r="D65" s="10"/>
      <c r="E65" s="22"/>
      <c r="F65" s="22"/>
      <c r="G65" s="80"/>
      <c r="H65" s="119">
        <f>SUM(H66)</f>
        <v>399000</v>
      </c>
      <c r="I65" s="119">
        <f>SUM(I66)</f>
        <v>25025</v>
      </c>
      <c r="J65" s="119">
        <f>SUM(J66)</f>
        <v>25525</v>
      </c>
      <c r="K65" s="114">
        <f>SUM(K66)</f>
        <v>398500</v>
      </c>
    </row>
    <row r="66" spans="1:11" s="12" customFormat="1" ht="12.75">
      <c r="A66" s="51">
        <v>3121</v>
      </c>
      <c r="B66" s="36"/>
      <c r="C66" s="41" t="s">
        <v>22</v>
      </c>
      <c r="D66" s="41"/>
      <c r="E66" s="36"/>
      <c r="F66" s="36"/>
      <c r="G66" s="83"/>
      <c r="H66" s="119">
        <f>SUM(H67,H68,H69,H70,H71,H72)</f>
        <v>399000</v>
      </c>
      <c r="I66" s="119">
        <f>SUM(I67,I68,I69,I70,I71,I72)</f>
        <v>25025</v>
      </c>
      <c r="J66" s="119">
        <f>SUM(J67,J68,J69,J70,J71,J72)</f>
        <v>25525</v>
      </c>
      <c r="K66" s="114">
        <f>SUM(K67,K68,K69,K70,K71,K72)</f>
        <v>398500</v>
      </c>
    </row>
    <row r="67" spans="1:11" ht="12.75">
      <c r="A67" s="50">
        <v>31212</v>
      </c>
      <c r="B67" s="22"/>
      <c r="C67" s="10" t="s">
        <v>23</v>
      </c>
      <c r="D67" s="10"/>
      <c r="E67" s="22"/>
      <c r="F67" s="22"/>
      <c r="G67" s="80"/>
      <c r="H67" s="120">
        <v>60000</v>
      </c>
      <c r="I67" s="114">
        <f t="shared" si="3"/>
      </c>
      <c r="J67" s="114">
        <f t="shared" si="4"/>
        <v>900</v>
      </c>
      <c r="K67" s="141">
        <v>59100</v>
      </c>
    </row>
    <row r="68" spans="1:11" ht="12.75">
      <c r="A68" s="50">
        <v>31213</v>
      </c>
      <c r="B68" s="22"/>
      <c r="C68" s="10" t="s">
        <v>24</v>
      </c>
      <c r="D68" s="10"/>
      <c r="E68" s="22"/>
      <c r="F68" s="22"/>
      <c r="G68" s="80"/>
      <c r="H68" s="120">
        <v>18000</v>
      </c>
      <c r="I68" s="114">
        <f t="shared" si="3"/>
      </c>
      <c r="J68" s="114">
        <f t="shared" si="4"/>
        <v>500</v>
      </c>
      <c r="K68" s="141">
        <v>17500</v>
      </c>
    </row>
    <row r="69" spans="1:11" ht="12.75">
      <c r="A69" s="50">
        <v>31214</v>
      </c>
      <c r="B69" s="22"/>
      <c r="C69" s="10" t="s">
        <v>25</v>
      </c>
      <c r="D69" s="10"/>
      <c r="E69" s="22"/>
      <c r="F69" s="22"/>
      <c r="G69" s="80"/>
      <c r="H69" s="120">
        <v>36000</v>
      </c>
      <c r="I69" s="114">
        <f t="shared" si="3"/>
      </c>
      <c r="J69" s="114">
        <f t="shared" si="4"/>
        <v>24125</v>
      </c>
      <c r="K69" s="141">
        <v>11875</v>
      </c>
    </row>
    <row r="70" spans="1:11" ht="12.75">
      <c r="A70" s="50">
        <v>31215</v>
      </c>
      <c r="B70" s="22"/>
      <c r="C70" s="10" t="s">
        <v>26</v>
      </c>
      <c r="D70" s="10"/>
      <c r="E70" s="22"/>
      <c r="F70" s="22"/>
      <c r="G70" s="80"/>
      <c r="H70" s="120">
        <v>55000</v>
      </c>
      <c r="I70" s="114">
        <f t="shared" si="3"/>
        <v>11275</v>
      </c>
      <c r="J70" s="114">
        <f t="shared" si="4"/>
      </c>
      <c r="K70" s="141">
        <v>66275</v>
      </c>
    </row>
    <row r="71" spans="1:11" ht="12.75">
      <c r="A71" s="50">
        <v>31216</v>
      </c>
      <c r="B71" s="22"/>
      <c r="C71" s="10" t="s">
        <v>156</v>
      </c>
      <c r="D71" s="10"/>
      <c r="E71" s="22"/>
      <c r="F71" s="22"/>
      <c r="G71" s="80"/>
      <c r="H71" s="120">
        <v>115000</v>
      </c>
      <c r="I71" s="114">
        <f t="shared" si="3"/>
        <v>7500</v>
      </c>
      <c r="J71" s="114">
        <f t="shared" si="4"/>
      </c>
      <c r="K71" s="141">
        <v>122500</v>
      </c>
    </row>
    <row r="72" spans="1:11" ht="12.75">
      <c r="A72" s="50">
        <v>31219</v>
      </c>
      <c r="B72" s="22"/>
      <c r="C72" s="10" t="s">
        <v>27</v>
      </c>
      <c r="D72" s="10"/>
      <c r="E72" s="22"/>
      <c r="F72" s="22"/>
      <c r="G72" s="80"/>
      <c r="H72" s="120">
        <v>115000</v>
      </c>
      <c r="I72" s="114">
        <f t="shared" si="3"/>
        <v>6250</v>
      </c>
      <c r="J72" s="114">
        <f t="shared" si="4"/>
      </c>
      <c r="K72" s="141">
        <v>121250</v>
      </c>
    </row>
    <row r="73" spans="1:11" ht="12.75">
      <c r="A73" s="45">
        <v>313</v>
      </c>
      <c r="B73" s="22"/>
      <c r="C73" s="40" t="s">
        <v>28</v>
      </c>
      <c r="D73" s="10"/>
      <c r="E73" s="22"/>
      <c r="F73" s="22"/>
      <c r="G73" s="80"/>
      <c r="H73" s="119">
        <f>SUM(H74,H77)</f>
        <v>1102000</v>
      </c>
      <c r="I73" s="119">
        <f>SUM(I74,I77)</f>
        <v>20400</v>
      </c>
      <c r="J73" s="119">
        <f>SUM(J74,J77)</f>
        <v>5270</v>
      </c>
      <c r="K73" s="114">
        <f>SUM(K74,K77)</f>
        <v>1117130</v>
      </c>
    </row>
    <row r="74" spans="1:11" ht="12.75">
      <c r="A74" s="51">
        <v>3132</v>
      </c>
      <c r="B74" s="22"/>
      <c r="C74" s="10" t="s">
        <v>111</v>
      </c>
      <c r="D74" s="10"/>
      <c r="E74" s="22"/>
      <c r="F74" s="22"/>
      <c r="G74" s="80"/>
      <c r="H74" s="119">
        <f>SUM(H75,H76)</f>
        <v>994000</v>
      </c>
      <c r="I74" s="119">
        <f>SUM(I75,I76)</f>
        <v>17900</v>
      </c>
      <c r="J74" s="119">
        <f>SUM(J75,J76)</f>
        <v>5270</v>
      </c>
      <c r="K74" s="114">
        <f>SUM(K75,K76)</f>
        <v>1006630</v>
      </c>
    </row>
    <row r="75" spans="1:11" ht="12.75">
      <c r="A75" s="50">
        <v>31321</v>
      </c>
      <c r="B75" s="22"/>
      <c r="C75" s="10" t="s">
        <v>158</v>
      </c>
      <c r="D75" s="10"/>
      <c r="E75" s="22"/>
      <c r="F75" s="22"/>
      <c r="G75" s="80"/>
      <c r="H75" s="120">
        <v>956000</v>
      </c>
      <c r="I75" s="114">
        <f t="shared" si="3"/>
        <v>17900</v>
      </c>
      <c r="J75" s="114">
        <f t="shared" si="4"/>
      </c>
      <c r="K75" s="141">
        <v>973900</v>
      </c>
    </row>
    <row r="76" spans="1:11" ht="12.75">
      <c r="A76" s="50">
        <v>31322</v>
      </c>
      <c r="B76" s="22"/>
      <c r="C76" s="10" t="s">
        <v>159</v>
      </c>
      <c r="D76" s="10"/>
      <c r="E76" s="22"/>
      <c r="F76" s="22"/>
      <c r="G76" s="80"/>
      <c r="H76" s="120">
        <v>38000</v>
      </c>
      <c r="I76" s="114">
        <f t="shared" si="3"/>
      </c>
      <c r="J76" s="114">
        <f t="shared" si="4"/>
        <v>5270</v>
      </c>
      <c r="K76" s="141">
        <v>32730</v>
      </c>
    </row>
    <row r="77" spans="1:11" ht="12.75">
      <c r="A77" s="51">
        <v>3133</v>
      </c>
      <c r="B77" s="22"/>
      <c r="C77" s="10" t="s">
        <v>112</v>
      </c>
      <c r="D77" s="10"/>
      <c r="E77" s="22"/>
      <c r="F77" s="37"/>
      <c r="G77" s="80"/>
      <c r="H77" s="119">
        <f>SUM(H78)</f>
        <v>108000</v>
      </c>
      <c r="I77" s="119">
        <f>SUM(I78)</f>
        <v>2500</v>
      </c>
      <c r="J77" s="119">
        <f>SUM(J78)</f>
        <v>0</v>
      </c>
      <c r="K77" s="114">
        <f>SUM(K78)</f>
        <v>110500</v>
      </c>
    </row>
    <row r="78" spans="1:11" ht="13.5" thickBot="1">
      <c r="A78" s="52">
        <v>31332</v>
      </c>
      <c r="B78" s="23"/>
      <c r="C78" s="53" t="s">
        <v>157</v>
      </c>
      <c r="D78" s="53"/>
      <c r="E78" s="23"/>
      <c r="F78" s="23"/>
      <c r="G78" s="86"/>
      <c r="H78" s="121">
        <v>108000</v>
      </c>
      <c r="I78" s="135">
        <f t="shared" si="3"/>
        <v>2500</v>
      </c>
      <c r="J78" s="135">
        <f t="shared" si="4"/>
      </c>
      <c r="K78" s="142">
        <v>110500</v>
      </c>
    </row>
    <row r="79" spans="1:7" ht="12.75">
      <c r="A79" s="29"/>
      <c r="B79" s="3"/>
      <c r="C79" s="14"/>
      <c r="D79" s="14"/>
      <c r="E79" s="3"/>
      <c r="F79" s="3"/>
      <c r="G79" s="3"/>
    </row>
    <row r="80" spans="1:7" ht="12.75">
      <c r="A80" s="29"/>
      <c r="B80" s="3"/>
      <c r="C80" s="14"/>
      <c r="D80" s="14"/>
      <c r="E80" s="3"/>
      <c r="F80" s="3"/>
      <c r="G80" s="3"/>
    </row>
    <row r="81" spans="1:7" ht="12.75">
      <c r="A81" s="29"/>
      <c r="B81" s="3"/>
      <c r="C81" s="14"/>
      <c r="D81" s="14"/>
      <c r="E81" s="3"/>
      <c r="F81" s="3"/>
      <c r="G81" s="3"/>
    </row>
    <row r="82" spans="1:7" ht="13.5" thickBot="1">
      <c r="A82" s="29"/>
      <c r="B82" s="3"/>
      <c r="C82" s="14"/>
      <c r="D82" s="14"/>
      <c r="E82" s="3"/>
      <c r="F82" s="3"/>
      <c r="G82" s="3"/>
    </row>
    <row r="83" spans="1:11" s="1" customFormat="1" ht="13.5" thickBot="1">
      <c r="A83" s="154" t="s">
        <v>182</v>
      </c>
      <c r="B83" s="155"/>
      <c r="C83" s="57" t="s">
        <v>47</v>
      </c>
      <c r="D83" s="39"/>
      <c r="E83" s="39"/>
      <c r="F83" s="39"/>
      <c r="G83" s="39"/>
      <c r="H83" s="110" t="s">
        <v>210</v>
      </c>
      <c r="I83" s="131" t="s">
        <v>207</v>
      </c>
      <c r="J83" s="117" t="s">
        <v>208</v>
      </c>
      <c r="K83" s="138" t="s">
        <v>209</v>
      </c>
    </row>
    <row r="84" spans="1:11" ht="12.75">
      <c r="A84" s="54">
        <v>32</v>
      </c>
      <c r="B84" s="44"/>
      <c r="C84" s="55" t="s">
        <v>30</v>
      </c>
      <c r="D84" s="59"/>
      <c r="E84" s="44"/>
      <c r="F84" s="44"/>
      <c r="G84" s="79"/>
      <c r="H84" s="118">
        <f>SUM(H85,H97,H122,H172,H176)</f>
        <v>7158088</v>
      </c>
      <c r="I84" s="118">
        <f>SUM(I85,I97,I122,I172,I176)</f>
        <v>422817</v>
      </c>
      <c r="J84" s="118">
        <f>SUM(J85,J97,J122,J172,J176)</f>
        <v>323707</v>
      </c>
      <c r="K84" s="113">
        <f>SUM(K85,K97,K122,K172,K176)</f>
        <v>7257198</v>
      </c>
    </row>
    <row r="85" spans="1:11" ht="12.75">
      <c r="A85" s="45">
        <v>321</v>
      </c>
      <c r="B85" s="22"/>
      <c r="C85" s="40" t="s">
        <v>31</v>
      </c>
      <c r="D85" s="22"/>
      <c r="E85" s="22"/>
      <c r="F85" s="22"/>
      <c r="G85" s="80"/>
      <c r="H85" s="119">
        <f>SUM(H86,H92,H94)</f>
        <v>329500</v>
      </c>
      <c r="I85" s="119">
        <f>SUM(I86,I92,I94)</f>
        <v>33829</v>
      </c>
      <c r="J85" s="119">
        <f>SUM(J86,J92,J94)</f>
        <v>8784</v>
      </c>
      <c r="K85" s="114">
        <f>SUM(K86,K92,K94)</f>
        <v>354545</v>
      </c>
    </row>
    <row r="86" spans="1:11" ht="12.75">
      <c r="A86" s="51">
        <v>3211</v>
      </c>
      <c r="B86" s="22"/>
      <c r="C86" s="42" t="s">
        <v>110</v>
      </c>
      <c r="D86" s="22"/>
      <c r="E86" s="22"/>
      <c r="F86" s="22"/>
      <c r="G86" s="80"/>
      <c r="H86" s="119">
        <f>SUM(H87,H88,H89,H90,H91)</f>
        <v>19500</v>
      </c>
      <c r="I86" s="119">
        <f>SUM(I87,I88,I89,I90,I91)</f>
        <v>5904</v>
      </c>
      <c r="J86" s="119">
        <f>SUM(J87,J88,J89,J90,J91)</f>
        <v>1334</v>
      </c>
      <c r="K86" s="114">
        <f>SUM(K87,K88,K89,K90,K91)</f>
        <v>24070</v>
      </c>
    </row>
    <row r="87" spans="1:11" ht="12.75">
      <c r="A87" s="50">
        <v>32111</v>
      </c>
      <c r="B87" s="22"/>
      <c r="C87" s="10" t="s">
        <v>32</v>
      </c>
      <c r="D87" s="22"/>
      <c r="E87" s="22"/>
      <c r="F87" s="22"/>
      <c r="G87" s="80"/>
      <c r="H87" s="119">
        <v>8000</v>
      </c>
      <c r="I87" s="119">
        <f aca="true" t="shared" si="5" ref="I87:I158">IF(H87-K87&lt;0,-(H87-K87),"")</f>
      </c>
      <c r="J87" s="114">
        <f aca="true" t="shared" si="6" ref="J87:J158">IF(H87-K87&gt;0,(H87-K87),"")</f>
      </c>
      <c r="K87" s="140">
        <v>8000</v>
      </c>
    </row>
    <row r="88" spans="1:11" ht="12.75">
      <c r="A88" s="50">
        <v>32112</v>
      </c>
      <c r="B88" s="22"/>
      <c r="C88" s="10" t="s">
        <v>176</v>
      </c>
      <c r="D88" s="22"/>
      <c r="E88" s="22"/>
      <c r="F88" s="22"/>
      <c r="G88" s="80"/>
      <c r="H88" s="119">
        <v>3000</v>
      </c>
      <c r="I88" s="119">
        <f t="shared" si="5"/>
      </c>
      <c r="J88" s="114">
        <f t="shared" si="6"/>
        <v>1334</v>
      </c>
      <c r="K88" s="140">
        <v>1666</v>
      </c>
    </row>
    <row r="89" spans="1:11" ht="12.75">
      <c r="A89" s="46">
        <v>32113</v>
      </c>
      <c r="B89" s="22"/>
      <c r="C89" s="10" t="s">
        <v>46</v>
      </c>
      <c r="D89" s="22"/>
      <c r="E89" s="22"/>
      <c r="F89" s="22"/>
      <c r="G89" s="80"/>
      <c r="H89" s="119">
        <v>5500</v>
      </c>
      <c r="I89" s="119">
        <f t="shared" si="5"/>
        <v>2204</v>
      </c>
      <c r="J89" s="114">
        <f t="shared" si="6"/>
      </c>
      <c r="K89" s="140">
        <v>7704</v>
      </c>
    </row>
    <row r="90" spans="1:11" ht="12.75">
      <c r="A90" s="50">
        <v>32115</v>
      </c>
      <c r="B90" s="22"/>
      <c r="C90" s="10" t="s">
        <v>33</v>
      </c>
      <c r="D90" s="22"/>
      <c r="E90" s="22"/>
      <c r="F90" s="22"/>
      <c r="G90" s="80"/>
      <c r="H90" s="119">
        <v>1000</v>
      </c>
      <c r="I90" s="119">
        <f t="shared" si="5"/>
        <v>2000</v>
      </c>
      <c r="J90" s="114">
        <f t="shared" si="6"/>
      </c>
      <c r="K90" s="140">
        <v>3000</v>
      </c>
    </row>
    <row r="91" spans="1:11" ht="12.75">
      <c r="A91" s="50">
        <v>32119</v>
      </c>
      <c r="B91" s="22"/>
      <c r="C91" s="10" t="s">
        <v>34</v>
      </c>
      <c r="D91" s="22"/>
      <c r="E91" s="22"/>
      <c r="F91" s="22"/>
      <c r="G91" s="80"/>
      <c r="H91" s="119">
        <v>2000</v>
      </c>
      <c r="I91" s="119">
        <f t="shared" si="5"/>
        <v>1700</v>
      </c>
      <c r="J91" s="114">
        <f t="shared" si="6"/>
      </c>
      <c r="K91" s="140">
        <v>3700</v>
      </c>
    </row>
    <row r="92" spans="1:11" s="12" customFormat="1" ht="12.75">
      <c r="A92" s="51">
        <v>3212</v>
      </c>
      <c r="B92" s="36"/>
      <c r="C92" s="41" t="s">
        <v>35</v>
      </c>
      <c r="D92" s="36"/>
      <c r="E92" s="36"/>
      <c r="F92" s="36"/>
      <c r="G92" s="83"/>
      <c r="H92" s="119">
        <f>SUM(H93)</f>
        <v>290000</v>
      </c>
      <c r="I92" s="119">
        <f>SUM(I93)</f>
        <v>13000</v>
      </c>
      <c r="J92" s="119">
        <f>SUM(J93)</f>
        <v>0</v>
      </c>
      <c r="K92" s="114">
        <f>SUM(K93)</f>
        <v>303000</v>
      </c>
    </row>
    <row r="93" spans="1:11" ht="12.75">
      <c r="A93" s="50">
        <v>32121</v>
      </c>
      <c r="B93" s="22"/>
      <c r="C93" s="10" t="s">
        <v>36</v>
      </c>
      <c r="D93" s="22"/>
      <c r="E93" s="22"/>
      <c r="F93" s="22"/>
      <c r="G93" s="80"/>
      <c r="H93" s="119">
        <v>290000</v>
      </c>
      <c r="I93" s="119">
        <f t="shared" si="5"/>
        <v>13000</v>
      </c>
      <c r="J93" s="114">
        <f t="shared" si="6"/>
      </c>
      <c r="K93" s="140">
        <v>303000</v>
      </c>
    </row>
    <row r="94" spans="1:11" s="12" customFormat="1" ht="12.75">
      <c r="A94" s="51">
        <v>3213</v>
      </c>
      <c r="B94" s="36"/>
      <c r="C94" s="41" t="s">
        <v>37</v>
      </c>
      <c r="D94" s="36"/>
      <c r="E94" s="36"/>
      <c r="F94" s="36"/>
      <c r="G94" s="83"/>
      <c r="H94" s="119">
        <f>SUM(H95,H96)</f>
        <v>20000</v>
      </c>
      <c r="I94" s="119">
        <f>SUM(I95,I96)</f>
        <v>14925</v>
      </c>
      <c r="J94" s="119">
        <f>SUM(J95,J96)</f>
        <v>7450</v>
      </c>
      <c r="K94" s="114">
        <f>SUM(K95,K96)</f>
        <v>27475</v>
      </c>
    </row>
    <row r="95" spans="1:11" ht="12.75">
      <c r="A95" s="46">
        <v>32131</v>
      </c>
      <c r="B95" s="22"/>
      <c r="C95" s="10" t="s">
        <v>38</v>
      </c>
      <c r="D95" s="22"/>
      <c r="E95" s="22"/>
      <c r="F95" s="22"/>
      <c r="G95" s="80"/>
      <c r="H95" s="119">
        <v>20000</v>
      </c>
      <c r="I95" s="119">
        <f t="shared" si="5"/>
      </c>
      <c r="J95" s="114">
        <f t="shared" si="6"/>
        <v>7450</v>
      </c>
      <c r="K95" s="140">
        <v>12550</v>
      </c>
    </row>
    <row r="96" spans="1:11" ht="12.75">
      <c r="A96" s="46">
        <v>32132</v>
      </c>
      <c r="B96" s="22"/>
      <c r="C96" s="10" t="s">
        <v>116</v>
      </c>
      <c r="D96" s="22"/>
      <c r="E96" s="22"/>
      <c r="F96" s="22"/>
      <c r="G96" s="80"/>
      <c r="H96" s="119">
        <v>0</v>
      </c>
      <c r="I96" s="119">
        <f t="shared" si="5"/>
        <v>14925</v>
      </c>
      <c r="J96" s="114">
        <f t="shared" si="6"/>
      </c>
      <c r="K96" s="140">
        <v>14925</v>
      </c>
    </row>
    <row r="97" spans="1:11" ht="12.75">
      <c r="A97" s="45">
        <v>322</v>
      </c>
      <c r="B97" s="22"/>
      <c r="C97" s="40" t="s">
        <v>39</v>
      </c>
      <c r="D97" s="22"/>
      <c r="E97" s="22"/>
      <c r="F97" s="22"/>
      <c r="G97" s="80"/>
      <c r="H97" s="119">
        <f>SUM(H98,H104,H107,H112,H117,H120)</f>
        <v>5024750</v>
      </c>
      <c r="I97" s="119">
        <f>SUM(I98,I104,I107,I112,I117,I120)</f>
        <v>124609</v>
      </c>
      <c r="J97" s="119">
        <f>SUM(J98,J104,J107,J112,J117,J120)</f>
        <v>197440</v>
      </c>
      <c r="K97" s="114">
        <f>SUM(K98,K104,K107,K112,K117,K120)</f>
        <v>4951919</v>
      </c>
    </row>
    <row r="98" spans="1:11" s="12" customFormat="1" ht="12.75">
      <c r="A98" s="51">
        <v>3221</v>
      </c>
      <c r="B98" s="36"/>
      <c r="C98" s="41" t="s">
        <v>40</v>
      </c>
      <c r="D98" s="36"/>
      <c r="E98" s="36"/>
      <c r="F98" s="36"/>
      <c r="G98" s="83"/>
      <c r="H98" s="119">
        <f>SUM(H99,H100,H101,H102,H103)</f>
        <v>388000</v>
      </c>
      <c r="I98" s="119">
        <f>SUM(I99,I100,I101,I102,I103)</f>
        <v>3000</v>
      </c>
      <c r="J98" s="119">
        <f>SUM(J99,J100,J101,J102,J103)</f>
        <v>45600</v>
      </c>
      <c r="K98" s="114">
        <f>SUM(K99,K100,K101,K102,K103)</f>
        <v>345400</v>
      </c>
    </row>
    <row r="99" spans="1:11" ht="12.75">
      <c r="A99" s="50">
        <v>32211</v>
      </c>
      <c r="B99" s="22"/>
      <c r="C99" s="10" t="s">
        <v>41</v>
      </c>
      <c r="D99" s="22"/>
      <c r="E99" s="22"/>
      <c r="F99" s="22"/>
      <c r="G99" s="80"/>
      <c r="H99" s="119">
        <v>23000</v>
      </c>
      <c r="I99" s="119">
        <f t="shared" si="5"/>
        <v>3000</v>
      </c>
      <c r="J99" s="114">
        <f t="shared" si="6"/>
      </c>
      <c r="K99" s="140">
        <v>26000</v>
      </c>
    </row>
    <row r="100" spans="1:11" ht="12.75">
      <c r="A100" s="50">
        <v>32212</v>
      </c>
      <c r="B100" s="22"/>
      <c r="C100" s="10" t="s">
        <v>42</v>
      </c>
      <c r="D100" s="22"/>
      <c r="E100" s="22"/>
      <c r="F100" s="22"/>
      <c r="G100" s="80"/>
      <c r="H100" s="119">
        <v>19000</v>
      </c>
      <c r="I100" s="119">
        <f t="shared" si="5"/>
      </c>
      <c r="J100" s="114">
        <f t="shared" si="6"/>
        <v>1600</v>
      </c>
      <c r="K100" s="140">
        <v>17400</v>
      </c>
    </row>
    <row r="101" spans="1:11" ht="12.75">
      <c r="A101" s="50">
        <v>32214</v>
      </c>
      <c r="B101" s="22"/>
      <c r="C101" s="10" t="s">
        <v>43</v>
      </c>
      <c r="D101" s="22"/>
      <c r="E101" s="22"/>
      <c r="F101" s="22"/>
      <c r="G101" s="80"/>
      <c r="H101" s="119">
        <v>157000</v>
      </c>
      <c r="I101" s="119">
        <f t="shared" si="5"/>
      </c>
      <c r="J101" s="114">
        <f t="shared" si="6"/>
        <v>15000</v>
      </c>
      <c r="K101" s="140">
        <v>142000</v>
      </c>
    </row>
    <row r="102" spans="1:11" ht="12.75">
      <c r="A102" s="50">
        <v>32216</v>
      </c>
      <c r="B102" s="22"/>
      <c r="C102" s="10" t="s">
        <v>44</v>
      </c>
      <c r="D102" s="22"/>
      <c r="E102" s="22"/>
      <c r="F102" s="22"/>
      <c r="G102" s="80"/>
      <c r="H102" s="119">
        <v>179000</v>
      </c>
      <c r="I102" s="119">
        <f t="shared" si="5"/>
      </c>
      <c r="J102" s="114">
        <f t="shared" si="6"/>
        <v>29000</v>
      </c>
      <c r="K102" s="140">
        <v>150000</v>
      </c>
    </row>
    <row r="103" spans="1:11" ht="12.75">
      <c r="A103" s="50">
        <v>32219</v>
      </c>
      <c r="B103" s="22"/>
      <c r="C103" s="10" t="s">
        <v>45</v>
      </c>
      <c r="D103" s="22"/>
      <c r="E103" s="22"/>
      <c r="F103" s="22"/>
      <c r="G103" s="80"/>
      <c r="H103" s="119">
        <v>10000</v>
      </c>
      <c r="I103" s="119">
        <f t="shared" si="5"/>
      </c>
      <c r="J103" s="114">
        <f t="shared" si="6"/>
      </c>
      <c r="K103" s="140">
        <v>10000</v>
      </c>
    </row>
    <row r="104" spans="1:11" s="12" customFormat="1" ht="12.75">
      <c r="A104" s="51">
        <v>3222</v>
      </c>
      <c r="B104" s="36"/>
      <c r="C104" s="41" t="s">
        <v>48</v>
      </c>
      <c r="D104" s="36"/>
      <c r="E104" s="36"/>
      <c r="F104" s="36"/>
      <c r="G104" s="83"/>
      <c r="H104" s="119">
        <f>SUM(H105,H106)</f>
        <v>2574750</v>
      </c>
      <c r="I104" s="119">
        <f>SUM(I105,I106)</f>
        <v>0</v>
      </c>
      <c r="J104" s="119">
        <f>SUM(J105,J106)</f>
        <v>22000</v>
      </c>
      <c r="K104" s="114">
        <f>SUM(K105,K106)</f>
        <v>2552750</v>
      </c>
    </row>
    <row r="105" spans="1:11" ht="12.75">
      <c r="A105" s="50">
        <v>32224</v>
      </c>
      <c r="B105" s="22"/>
      <c r="C105" s="10" t="s">
        <v>49</v>
      </c>
      <c r="D105" s="22"/>
      <c r="E105" s="22"/>
      <c r="F105" s="22"/>
      <c r="G105" s="80"/>
      <c r="H105" s="119">
        <v>2387750</v>
      </c>
      <c r="I105" s="119">
        <f t="shared" si="5"/>
      </c>
      <c r="J105" s="114">
        <f t="shared" si="6"/>
      </c>
      <c r="K105" s="140">
        <v>2387750</v>
      </c>
    </row>
    <row r="106" spans="1:11" ht="12.75">
      <c r="A106" s="50">
        <v>32229</v>
      </c>
      <c r="B106" s="22"/>
      <c r="C106" s="10" t="s">
        <v>50</v>
      </c>
      <c r="D106" s="22"/>
      <c r="E106" s="22"/>
      <c r="F106" s="22"/>
      <c r="G106" s="80"/>
      <c r="H106" s="119">
        <v>187000</v>
      </c>
      <c r="I106" s="119">
        <f t="shared" si="5"/>
      </c>
      <c r="J106" s="114">
        <f t="shared" si="6"/>
        <v>22000</v>
      </c>
      <c r="K106" s="140">
        <v>165000</v>
      </c>
    </row>
    <row r="107" spans="1:11" s="12" customFormat="1" ht="12.75">
      <c r="A107" s="51">
        <v>3223</v>
      </c>
      <c r="B107" s="36"/>
      <c r="C107" s="41" t="s">
        <v>51</v>
      </c>
      <c r="D107" s="36"/>
      <c r="E107" s="36"/>
      <c r="F107" s="36"/>
      <c r="G107" s="83"/>
      <c r="H107" s="119">
        <f>SUM(H108,H109,H110,H111)</f>
        <v>1840000</v>
      </c>
      <c r="I107" s="119">
        <f>SUM(I108,I109,I110,I111)</f>
        <v>21000</v>
      </c>
      <c r="J107" s="119">
        <f>SUM(J108,J109,J110,J111)</f>
        <v>120000</v>
      </c>
      <c r="K107" s="114">
        <f>SUM(K108,K109,K110,K111)</f>
        <v>1741000</v>
      </c>
    </row>
    <row r="108" spans="1:11" ht="12.75">
      <c r="A108" s="50">
        <v>32231</v>
      </c>
      <c r="B108" s="22"/>
      <c r="C108" s="10" t="s">
        <v>52</v>
      </c>
      <c r="D108" s="22"/>
      <c r="E108" s="22"/>
      <c r="F108" s="22"/>
      <c r="G108" s="80"/>
      <c r="H108" s="119">
        <v>690000</v>
      </c>
      <c r="I108" s="119">
        <f t="shared" si="5"/>
      </c>
      <c r="J108" s="114">
        <f t="shared" si="6"/>
        <v>70000</v>
      </c>
      <c r="K108" s="140">
        <v>620000</v>
      </c>
    </row>
    <row r="109" spans="1:11" ht="12.75">
      <c r="A109" s="50">
        <v>32232</v>
      </c>
      <c r="B109" s="22"/>
      <c r="C109" s="10" t="s">
        <v>53</v>
      </c>
      <c r="D109" s="22"/>
      <c r="E109" s="22"/>
      <c r="F109" s="22"/>
      <c r="G109" s="80"/>
      <c r="H109" s="119">
        <v>1005000</v>
      </c>
      <c r="I109" s="119">
        <f t="shared" si="5"/>
      </c>
      <c r="J109" s="114">
        <f t="shared" si="6"/>
        <v>50000</v>
      </c>
      <c r="K109" s="140">
        <v>955000</v>
      </c>
    </row>
    <row r="110" spans="1:11" ht="12.75">
      <c r="A110" s="46">
        <v>32233</v>
      </c>
      <c r="B110" s="22"/>
      <c r="C110" s="41" t="s">
        <v>54</v>
      </c>
      <c r="D110" s="22"/>
      <c r="E110" s="22"/>
      <c r="F110" s="22"/>
      <c r="G110" s="80"/>
      <c r="H110" s="119">
        <v>120000</v>
      </c>
      <c r="I110" s="119">
        <f t="shared" si="5"/>
        <v>21000</v>
      </c>
      <c r="J110" s="114">
        <f t="shared" si="6"/>
      </c>
      <c r="K110" s="140">
        <v>141000</v>
      </c>
    </row>
    <row r="111" spans="1:11" ht="12.75">
      <c r="A111" s="50">
        <v>32234</v>
      </c>
      <c r="B111" s="22"/>
      <c r="C111" s="8" t="s">
        <v>55</v>
      </c>
      <c r="D111" s="22"/>
      <c r="E111" s="22"/>
      <c r="F111" s="22"/>
      <c r="G111" s="80"/>
      <c r="H111" s="119">
        <v>25000</v>
      </c>
      <c r="I111" s="119">
        <f t="shared" si="5"/>
      </c>
      <c r="J111" s="114">
        <f t="shared" si="6"/>
      </c>
      <c r="K111" s="140">
        <v>25000</v>
      </c>
    </row>
    <row r="112" spans="1:11" s="12" customFormat="1" ht="12.75">
      <c r="A112" s="51">
        <v>3224</v>
      </c>
      <c r="B112" s="36"/>
      <c r="C112" s="8" t="s">
        <v>114</v>
      </c>
      <c r="D112" s="36"/>
      <c r="E112" s="36"/>
      <c r="F112" s="36"/>
      <c r="G112" s="83"/>
      <c r="H112" s="119">
        <f>SUM(H113,H114,H115,H116)</f>
        <v>108000</v>
      </c>
      <c r="I112" s="119">
        <f>SUM(I113,I114,I115,I116)</f>
        <v>31438</v>
      </c>
      <c r="J112" s="119">
        <f>SUM(J113,J114,J115,J116)</f>
        <v>1900</v>
      </c>
      <c r="K112" s="114">
        <f>SUM(K113,K114,K115,K116)</f>
        <v>137538</v>
      </c>
    </row>
    <row r="113" spans="1:11" ht="12.75">
      <c r="A113" s="50">
        <v>32241</v>
      </c>
      <c r="B113" s="22"/>
      <c r="C113" s="8" t="s">
        <v>56</v>
      </c>
      <c r="D113" s="41"/>
      <c r="E113" s="41"/>
      <c r="F113" s="41"/>
      <c r="G113" s="145"/>
      <c r="H113" s="119">
        <v>87000</v>
      </c>
      <c r="I113" s="119">
        <f t="shared" si="5"/>
        <v>19438</v>
      </c>
      <c r="J113" s="114">
        <f t="shared" si="6"/>
      </c>
      <c r="K113" s="140">
        <v>106438</v>
      </c>
    </row>
    <row r="114" spans="1:11" ht="12.75">
      <c r="A114" s="50">
        <v>32242</v>
      </c>
      <c r="B114" s="22"/>
      <c r="C114" s="8" t="s">
        <v>57</v>
      </c>
      <c r="D114" s="41"/>
      <c r="E114" s="41"/>
      <c r="F114" s="41"/>
      <c r="G114" s="145"/>
      <c r="H114" s="119">
        <v>16000</v>
      </c>
      <c r="I114" s="119">
        <f t="shared" si="5"/>
        <v>10000</v>
      </c>
      <c r="J114" s="114">
        <f t="shared" si="6"/>
      </c>
      <c r="K114" s="140">
        <v>26000</v>
      </c>
    </row>
    <row r="115" spans="1:11" ht="12.75">
      <c r="A115" s="50">
        <v>32243</v>
      </c>
      <c r="B115" s="22"/>
      <c r="C115" s="8" t="s">
        <v>58</v>
      </c>
      <c r="D115" s="41"/>
      <c r="E115" s="41"/>
      <c r="F115" s="41"/>
      <c r="G115" s="145"/>
      <c r="H115" s="119">
        <v>2000</v>
      </c>
      <c r="I115" s="119">
        <f t="shared" si="5"/>
      </c>
      <c r="J115" s="114">
        <f t="shared" si="6"/>
        <v>1900</v>
      </c>
      <c r="K115" s="140">
        <v>100</v>
      </c>
    </row>
    <row r="116" spans="1:11" ht="12.75">
      <c r="A116" s="50">
        <v>32244</v>
      </c>
      <c r="B116" s="22"/>
      <c r="C116" s="8" t="s">
        <v>59</v>
      </c>
      <c r="D116" s="41"/>
      <c r="E116" s="41"/>
      <c r="F116" s="41"/>
      <c r="G116" s="145"/>
      <c r="H116" s="119">
        <v>3000</v>
      </c>
      <c r="I116" s="119">
        <f t="shared" si="5"/>
        <v>2000</v>
      </c>
      <c r="J116" s="114">
        <f t="shared" si="6"/>
      </c>
      <c r="K116" s="140">
        <v>5000</v>
      </c>
    </row>
    <row r="117" spans="1:11" s="12" customFormat="1" ht="12.75">
      <c r="A117" s="51">
        <v>3225</v>
      </c>
      <c r="B117" s="36"/>
      <c r="C117" s="8" t="s">
        <v>149</v>
      </c>
      <c r="D117" s="36"/>
      <c r="E117" s="36"/>
      <c r="F117" s="36"/>
      <c r="G117" s="83"/>
      <c r="H117" s="119">
        <f>SUM(H118,H119)</f>
        <v>61000</v>
      </c>
      <c r="I117" s="119">
        <f>SUM(I118,I119)</f>
        <v>69171</v>
      </c>
      <c r="J117" s="119">
        <f>SUM(J118,J119)</f>
        <v>2500</v>
      </c>
      <c r="K117" s="114">
        <f>SUM(K118,K119)</f>
        <v>127671</v>
      </c>
    </row>
    <row r="118" spans="1:11" ht="12.75">
      <c r="A118" s="50">
        <v>32251</v>
      </c>
      <c r="B118" s="22"/>
      <c r="C118" s="8" t="s">
        <v>151</v>
      </c>
      <c r="D118" s="22"/>
      <c r="E118" s="22"/>
      <c r="F118" s="22"/>
      <c r="G118" s="80"/>
      <c r="H118" s="119">
        <v>58500</v>
      </c>
      <c r="I118" s="119">
        <f t="shared" si="5"/>
        <v>69171</v>
      </c>
      <c r="J118" s="114">
        <f t="shared" si="6"/>
      </c>
      <c r="K118" s="140">
        <v>127671</v>
      </c>
    </row>
    <row r="119" spans="1:11" ht="12.75">
      <c r="A119" s="50">
        <v>32252</v>
      </c>
      <c r="B119" s="22"/>
      <c r="C119" s="8" t="s">
        <v>160</v>
      </c>
      <c r="D119" s="22"/>
      <c r="E119" s="22"/>
      <c r="F119" s="22"/>
      <c r="G119" s="80"/>
      <c r="H119" s="119">
        <v>2500</v>
      </c>
      <c r="I119" s="119">
        <f t="shared" si="5"/>
      </c>
      <c r="J119" s="114">
        <f t="shared" si="6"/>
        <v>2500</v>
      </c>
      <c r="K119" s="140">
        <v>0</v>
      </c>
    </row>
    <row r="120" spans="1:11" s="1" customFormat="1" ht="12.75">
      <c r="A120" s="45">
        <v>3227</v>
      </c>
      <c r="B120" s="37"/>
      <c r="C120" s="9" t="s">
        <v>161</v>
      </c>
      <c r="D120" s="37"/>
      <c r="E120" s="37"/>
      <c r="F120" s="37"/>
      <c r="G120" s="85"/>
      <c r="H120" s="119">
        <f>SUM(H121)</f>
        <v>53000</v>
      </c>
      <c r="I120" s="119">
        <f>SUM(I121)</f>
        <v>0</v>
      </c>
      <c r="J120" s="119">
        <f>SUM(J121)</f>
        <v>5440</v>
      </c>
      <c r="K120" s="114">
        <f>SUM(K121)</f>
        <v>47560</v>
      </c>
    </row>
    <row r="121" spans="1:11" ht="12.75">
      <c r="A121" s="50">
        <v>32271</v>
      </c>
      <c r="B121" s="22"/>
      <c r="C121" s="8" t="s">
        <v>161</v>
      </c>
      <c r="D121" s="22"/>
      <c r="E121" s="22"/>
      <c r="F121" s="22"/>
      <c r="G121" s="80"/>
      <c r="H121" s="119">
        <v>53000</v>
      </c>
      <c r="I121" s="119">
        <f t="shared" si="5"/>
      </c>
      <c r="J121" s="114">
        <f t="shared" si="6"/>
        <v>5440</v>
      </c>
      <c r="K121" s="140">
        <v>47560</v>
      </c>
    </row>
    <row r="122" spans="1:11" s="1" customFormat="1" ht="12.75">
      <c r="A122" s="45">
        <v>323</v>
      </c>
      <c r="B122" s="37"/>
      <c r="C122" s="9" t="s">
        <v>60</v>
      </c>
      <c r="D122" s="37"/>
      <c r="E122" s="37"/>
      <c r="F122" s="37"/>
      <c r="G122" s="85"/>
      <c r="H122" s="119">
        <f>SUM(H123,H128,H133,H135,H141,H144,H161,H165)</f>
        <v>1580406</v>
      </c>
      <c r="I122" s="119">
        <f>SUM(I123,I128,I133,I135,I141,I144,I161,I165)</f>
        <v>244391</v>
      </c>
      <c r="J122" s="119">
        <f>SUM(J123,J128,J133,J135,J141,J144,J161,J165)</f>
        <v>101575</v>
      </c>
      <c r="K122" s="114">
        <f>SUM(K123,K128,K133,K135,K141,K144,K161,K165)</f>
        <v>1723222</v>
      </c>
    </row>
    <row r="123" spans="1:11" s="12" customFormat="1" ht="12.75">
      <c r="A123" s="51">
        <v>3231</v>
      </c>
      <c r="B123" s="36"/>
      <c r="C123" s="8" t="s">
        <v>61</v>
      </c>
      <c r="D123" s="36"/>
      <c r="E123" s="36"/>
      <c r="F123" s="36"/>
      <c r="G123" s="83"/>
      <c r="H123" s="119">
        <f>SUM(H124,H125,H126,H127)</f>
        <v>59100</v>
      </c>
      <c r="I123" s="119">
        <f>SUM(I124,I125,I126,I127)</f>
        <v>8228</v>
      </c>
      <c r="J123" s="119">
        <f>SUM(J124,J125,J126,J127)</f>
        <v>6700</v>
      </c>
      <c r="K123" s="114">
        <f>SUM(K124,K125,K126,K127)</f>
        <v>60628</v>
      </c>
    </row>
    <row r="124" spans="1:11" ht="12.75">
      <c r="A124" s="50">
        <v>32311</v>
      </c>
      <c r="B124" s="22"/>
      <c r="C124" s="8" t="s">
        <v>63</v>
      </c>
      <c r="D124" s="22"/>
      <c r="E124" s="22"/>
      <c r="F124" s="22"/>
      <c r="G124" s="80"/>
      <c r="H124" s="119">
        <v>23000</v>
      </c>
      <c r="I124" s="119">
        <f t="shared" si="5"/>
        <v>2000</v>
      </c>
      <c r="J124" s="114">
        <f t="shared" si="6"/>
      </c>
      <c r="K124" s="140">
        <v>25000</v>
      </c>
    </row>
    <row r="125" spans="1:11" ht="12.75">
      <c r="A125" s="50">
        <v>32312</v>
      </c>
      <c r="B125" s="22"/>
      <c r="C125" s="8" t="s">
        <v>62</v>
      </c>
      <c r="D125" s="22"/>
      <c r="E125" s="22"/>
      <c r="F125" s="22"/>
      <c r="G125" s="80"/>
      <c r="H125" s="119">
        <v>15000</v>
      </c>
      <c r="I125" s="119">
        <f t="shared" si="5"/>
      </c>
      <c r="J125" s="114">
        <f t="shared" si="6"/>
        <v>3700</v>
      </c>
      <c r="K125" s="140">
        <v>11300</v>
      </c>
    </row>
    <row r="126" spans="1:11" ht="12.75">
      <c r="A126" s="50">
        <v>32313</v>
      </c>
      <c r="B126" s="22"/>
      <c r="C126" s="8" t="s">
        <v>64</v>
      </c>
      <c r="D126" s="22"/>
      <c r="E126" s="22"/>
      <c r="F126" s="22"/>
      <c r="G126" s="80"/>
      <c r="H126" s="119">
        <v>21000</v>
      </c>
      <c r="I126" s="119">
        <f t="shared" si="5"/>
      </c>
      <c r="J126" s="114">
        <f t="shared" si="6"/>
        <v>3000</v>
      </c>
      <c r="K126" s="140">
        <v>18000</v>
      </c>
    </row>
    <row r="127" spans="1:11" ht="12.75">
      <c r="A127" s="50">
        <v>32314</v>
      </c>
      <c r="B127" s="22"/>
      <c r="C127" s="8" t="s">
        <v>171</v>
      </c>
      <c r="D127" s="22"/>
      <c r="E127" s="22"/>
      <c r="F127" s="22"/>
      <c r="G127" s="80"/>
      <c r="H127" s="119">
        <v>100</v>
      </c>
      <c r="I127" s="119">
        <f t="shared" si="5"/>
        <v>6228</v>
      </c>
      <c r="J127" s="114">
        <f t="shared" si="6"/>
      </c>
      <c r="K127" s="140">
        <v>6328</v>
      </c>
    </row>
    <row r="128" spans="1:11" s="12" customFormat="1" ht="12.75">
      <c r="A128" s="51">
        <v>3232</v>
      </c>
      <c r="B128" s="36"/>
      <c r="C128" s="8" t="s">
        <v>65</v>
      </c>
      <c r="D128" s="36"/>
      <c r="E128" s="36"/>
      <c r="F128" s="36"/>
      <c r="G128" s="83"/>
      <c r="H128" s="119">
        <f>SUM(H129,H130,H131,H132)</f>
        <v>737556</v>
      </c>
      <c r="I128" s="119">
        <f>SUM(I129,I130,I131,I132)</f>
        <v>190711</v>
      </c>
      <c r="J128" s="119">
        <f>SUM(J129,J130,J131,J132)</f>
        <v>54800</v>
      </c>
      <c r="K128" s="114">
        <f>SUM(K129,K130,K131,K132)</f>
        <v>873467</v>
      </c>
    </row>
    <row r="129" spans="1:11" ht="12.75">
      <c r="A129" s="50">
        <v>32321</v>
      </c>
      <c r="B129" s="22"/>
      <c r="C129" s="8" t="s">
        <v>133</v>
      </c>
      <c r="D129" s="22"/>
      <c r="E129" s="22"/>
      <c r="F129" s="22"/>
      <c r="G129" s="80"/>
      <c r="H129" s="119">
        <v>572556</v>
      </c>
      <c r="I129" s="119">
        <f t="shared" si="5"/>
        <v>180711</v>
      </c>
      <c r="J129" s="114">
        <f t="shared" si="6"/>
      </c>
      <c r="K129" s="140">
        <v>753267</v>
      </c>
    </row>
    <row r="130" spans="1:11" ht="12.75">
      <c r="A130" s="50">
        <v>32322</v>
      </c>
      <c r="B130" s="22"/>
      <c r="C130" s="8" t="s">
        <v>134</v>
      </c>
      <c r="D130" s="22"/>
      <c r="E130" s="22"/>
      <c r="F130" s="22"/>
      <c r="G130" s="80"/>
      <c r="H130" s="119">
        <v>95000</v>
      </c>
      <c r="I130" s="119">
        <f t="shared" si="5"/>
      </c>
      <c r="J130" s="114">
        <f t="shared" si="6"/>
        <v>30000</v>
      </c>
      <c r="K130" s="140">
        <v>65000</v>
      </c>
    </row>
    <row r="131" spans="1:11" ht="12.75">
      <c r="A131" s="50">
        <v>32323</v>
      </c>
      <c r="B131" s="22"/>
      <c r="C131" s="8" t="s">
        <v>135</v>
      </c>
      <c r="D131" s="22"/>
      <c r="E131" s="22"/>
      <c r="F131" s="22"/>
      <c r="G131" s="80"/>
      <c r="H131" s="119">
        <v>10000</v>
      </c>
      <c r="I131" s="119">
        <f t="shared" si="5"/>
        <v>10000</v>
      </c>
      <c r="J131" s="114">
        <f t="shared" si="6"/>
      </c>
      <c r="K131" s="140">
        <v>20000</v>
      </c>
    </row>
    <row r="132" spans="1:11" ht="12.75">
      <c r="A132" s="50">
        <v>32329</v>
      </c>
      <c r="B132" s="22"/>
      <c r="C132" s="8" t="s">
        <v>68</v>
      </c>
      <c r="D132" s="22"/>
      <c r="E132" s="22"/>
      <c r="F132" s="22"/>
      <c r="G132" s="80"/>
      <c r="H132" s="119">
        <v>60000</v>
      </c>
      <c r="I132" s="119">
        <f t="shared" si="5"/>
      </c>
      <c r="J132" s="114">
        <f t="shared" si="6"/>
        <v>24800</v>
      </c>
      <c r="K132" s="140">
        <v>35200</v>
      </c>
    </row>
    <row r="133" spans="1:11" s="12" customFormat="1" ht="12.75">
      <c r="A133" s="51">
        <v>3233</v>
      </c>
      <c r="B133" s="36"/>
      <c r="C133" s="8" t="s">
        <v>66</v>
      </c>
      <c r="D133" s="36"/>
      <c r="E133" s="36"/>
      <c r="F133" s="36"/>
      <c r="G133" s="83"/>
      <c r="H133" s="119">
        <f>SUM(H134)</f>
        <v>10000</v>
      </c>
      <c r="I133" s="119">
        <f>SUM(I134)</f>
        <v>17770</v>
      </c>
      <c r="J133" s="119">
        <f>SUM(J134)</f>
        <v>0</v>
      </c>
      <c r="K133" s="114">
        <f>SUM(K134)</f>
        <v>27770</v>
      </c>
    </row>
    <row r="134" spans="1:11" ht="12.75">
      <c r="A134" s="50">
        <v>32339</v>
      </c>
      <c r="B134" s="22"/>
      <c r="C134" s="8" t="s">
        <v>67</v>
      </c>
      <c r="D134" s="22"/>
      <c r="E134" s="22"/>
      <c r="F134" s="22"/>
      <c r="G134" s="80"/>
      <c r="H134" s="119">
        <v>10000</v>
      </c>
      <c r="I134" s="119">
        <f t="shared" si="5"/>
        <v>17770</v>
      </c>
      <c r="J134" s="114">
        <f t="shared" si="6"/>
      </c>
      <c r="K134" s="140">
        <v>27770</v>
      </c>
    </row>
    <row r="135" spans="1:11" s="12" customFormat="1" ht="12.75">
      <c r="A135" s="51">
        <v>3234</v>
      </c>
      <c r="B135" s="36"/>
      <c r="C135" s="8" t="s">
        <v>69</v>
      </c>
      <c r="D135" s="36"/>
      <c r="E135" s="36"/>
      <c r="F135" s="36"/>
      <c r="G135" s="83"/>
      <c r="H135" s="119">
        <f>SUM(H136,H137,H138,H139,H140)</f>
        <v>616000</v>
      </c>
      <c r="I135" s="119">
        <f>SUM(I136,I137,I138,I139,I140)</f>
        <v>1660</v>
      </c>
      <c r="J135" s="119">
        <f>SUM(J136,J137,J138,J139,J140)</f>
        <v>29000</v>
      </c>
      <c r="K135" s="114">
        <f>SUM(K136,K137,K138,K139,K140)</f>
        <v>588660</v>
      </c>
    </row>
    <row r="136" spans="1:11" ht="12.75">
      <c r="A136" s="50">
        <v>32341</v>
      </c>
      <c r="B136" s="22"/>
      <c r="C136" s="8" t="s">
        <v>70</v>
      </c>
      <c r="D136" s="22"/>
      <c r="E136" s="22"/>
      <c r="F136" s="22"/>
      <c r="G136" s="80"/>
      <c r="H136" s="119">
        <v>390000</v>
      </c>
      <c r="I136" s="119">
        <f t="shared" si="5"/>
      </c>
      <c r="J136" s="114">
        <f t="shared" si="6"/>
        <v>29000</v>
      </c>
      <c r="K136" s="140">
        <v>361000</v>
      </c>
    </row>
    <row r="137" spans="1:11" ht="12.75">
      <c r="A137" s="60">
        <v>32342</v>
      </c>
      <c r="B137" s="22"/>
      <c r="C137" s="8" t="s">
        <v>71</v>
      </c>
      <c r="D137" s="22"/>
      <c r="E137" s="22"/>
      <c r="F137" s="22"/>
      <c r="G137" s="80"/>
      <c r="H137" s="119">
        <v>150000</v>
      </c>
      <c r="I137" s="119">
        <f t="shared" si="5"/>
        <v>1660</v>
      </c>
      <c r="J137" s="114">
        <f t="shared" si="6"/>
      </c>
      <c r="K137" s="140">
        <v>151660</v>
      </c>
    </row>
    <row r="138" spans="1:11" ht="12.75">
      <c r="A138" s="60">
        <v>32343</v>
      </c>
      <c r="B138" s="22"/>
      <c r="C138" s="8" t="s">
        <v>72</v>
      </c>
      <c r="D138" s="22"/>
      <c r="E138" s="22"/>
      <c r="F138" s="22"/>
      <c r="G138" s="80"/>
      <c r="H138" s="119">
        <v>35000</v>
      </c>
      <c r="I138" s="119">
        <f t="shared" si="5"/>
      </c>
      <c r="J138" s="114">
        <f t="shared" si="6"/>
      </c>
      <c r="K138" s="140">
        <v>35000</v>
      </c>
    </row>
    <row r="139" spans="1:11" ht="12.75">
      <c r="A139" s="60">
        <v>32344</v>
      </c>
      <c r="B139" s="22"/>
      <c r="C139" s="8" t="s">
        <v>73</v>
      </c>
      <c r="D139" s="22"/>
      <c r="E139" s="22"/>
      <c r="F139" s="22"/>
      <c r="G139" s="80"/>
      <c r="H139" s="119">
        <v>1000</v>
      </c>
      <c r="I139" s="119">
        <f t="shared" si="5"/>
      </c>
      <c r="J139" s="114">
        <f t="shared" si="6"/>
      </c>
      <c r="K139" s="140">
        <v>1000</v>
      </c>
    </row>
    <row r="140" spans="1:11" ht="12.75">
      <c r="A140" s="60">
        <v>32349</v>
      </c>
      <c r="B140" s="22"/>
      <c r="C140" s="8" t="s">
        <v>74</v>
      </c>
      <c r="D140" s="22"/>
      <c r="E140" s="22"/>
      <c r="F140" s="22"/>
      <c r="G140" s="80"/>
      <c r="H140" s="119">
        <v>40000</v>
      </c>
      <c r="I140" s="119">
        <f t="shared" si="5"/>
      </c>
      <c r="J140" s="114">
        <f t="shared" si="6"/>
      </c>
      <c r="K140" s="140">
        <v>40000</v>
      </c>
    </row>
    <row r="141" spans="1:11" s="12" customFormat="1" ht="12.75">
      <c r="A141" s="61">
        <v>3236</v>
      </c>
      <c r="B141" s="36"/>
      <c r="C141" s="8" t="s">
        <v>75</v>
      </c>
      <c r="D141" s="36"/>
      <c r="E141" s="36"/>
      <c r="F141" s="36"/>
      <c r="G141" s="83"/>
      <c r="H141" s="119">
        <f>SUM(H142,H143)</f>
        <v>41000</v>
      </c>
      <c r="I141" s="119">
        <f>SUM(I142,I143)</f>
        <v>2500</v>
      </c>
      <c r="J141" s="119">
        <f>SUM(J142,J143)</f>
        <v>5000</v>
      </c>
      <c r="K141" s="114">
        <f>SUM(K142,K143)</f>
        <v>38500</v>
      </c>
    </row>
    <row r="142" spans="1:11" ht="12.75">
      <c r="A142" s="60">
        <v>32361</v>
      </c>
      <c r="B142" s="22"/>
      <c r="C142" s="8" t="s">
        <v>76</v>
      </c>
      <c r="D142" s="22"/>
      <c r="E142" s="22"/>
      <c r="F142" s="22"/>
      <c r="G142" s="80"/>
      <c r="H142" s="119">
        <v>29000</v>
      </c>
      <c r="I142" s="119">
        <f t="shared" si="5"/>
      </c>
      <c r="J142" s="114">
        <f t="shared" si="6"/>
        <v>5000</v>
      </c>
      <c r="K142" s="140">
        <v>24000</v>
      </c>
    </row>
    <row r="143" spans="1:11" ht="12.75">
      <c r="A143" s="60">
        <v>32369</v>
      </c>
      <c r="B143" s="22"/>
      <c r="C143" s="8" t="s">
        <v>77</v>
      </c>
      <c r="D143" s="22"/>
      <c r="E143" s="22"/>
      <c r="F143" s="22"/>
      <c r="G143" s="80"/>
      <c r="H143" s="119">
        <v>12000</v>
      </c>
      <c r="I143" s="119">
        <f t="shared" si="5"/>
        <v>2500</v>
      </c>
      <c r="J143" s="114">
        <f t="shared" si="6"/>
      </c>
      <c r="K143" s="140">
        <v>14500</v>
      </c>
    </row>
    <row r="144" spans="1:11" s="12" customFormat="1" ht="12.75">
      <c r="A144" s="61">
        <v>3237</v>
      </c>
      <c r="B144" s="36"/>
      <c r="C144" s="8" t="s">
        <v>78</v>
      </c>
      <c r="D144" s="36"/>
      <c r="E144" s="36"/>
      <c r="F144" s="36"/>
      <c r="G144" s="83"/>
      <c r="H144" s="119">
        <f>SUM(H145,H146)</f>
        <v>24750</v>
      </c>
      <c r="I144" s="119">
        <f>SUM(I145,I146)</f>
        <v>11422</v>
      </c>
      <c r="J144" s="119">
        <f>SUM(J145,J146)</f>
        <v>0</v>
      </c>
      <c r="K144" s="114">
        <f>SUM(K145,K146)</f>
        <v>36172</v>
      </c>
    </row>
    <row r="145" spans="1:11" ht="12.75">
      <c r="A145" s="60">
        <v>32373</v>
      </c>
      <c r="B145" s="22"/>
      <c r="C145" s="8" t="s">
        <v>79</v>
      </c>
      <c r="D145" s="22"/>
      <c r="E145" s="22"/>
      <c r="F145" s="22"/>
      <c r="G145" s="80"/>
      <c r="H145" s="119">
        <v>10000</v>
      </c>
      <c r="I145" s="119">
        <f t="shared" si="5"/>
        <v>430</v>
      </c>
      <c r="J145" s="114">
        <f t="shared" si="6"/>
      </c>
      <c r="K145" s="140">
        <v>10430</v>
      </c>
    </row>
    <row r="146" spans="1:11" ht="13.5" thickBot="1">
      <c r="A146" s="62">
        <v>32379</v>
      </c>
      <c r="B146" s="23"/>
      <c r="C146" s="63" t="s">
        <v>118</v>
      </c>
      <c r="D146" s="23"/>
      <c r="E146" s="23"/>
      <c r="F146" s="23"/>
      <c r="G146" s="86"/>
      <c r="H146" s="122">
        <v>14750</v>
      </c>
      <c r="I146" s="122">
        <f t="shared" si="5"/>
        <v>10992</v>
      </c>
      <c r="J146" s="135">
        <f t="shared" si="6"/>
      </c>
      <c r="K146" s="143">
        <v>25742</v>
      </c>
    </row>
    <row r="147" spans="1:10" ht="12.75">
      <c r="A147" s="31"/>
      <c r="B147" s="3"/>
      <c r="C147" s="7"/>
      <c r="D147" s="3"/>
      <c r="E147" s="3"/>
      <c r="F147" s="3"/>
      <c r="G147" s="3"/>
      <c r="I147" s="129">
        <f t="shared" si="5"/>
      </c>
      <c r="J147" s="129">
        <f t="shared" si="6"/>
      </c>
    </row>
    <row r="148" spans="1:7" ht="12.75">
      <c r="A148" s="31"/>
      <c r="B148" s="3"/>
      <c r="C148" s="7"/>
      <c r="D148" s="3"/>
      <c r="E148" s="3"/>
      <c r="F148" s="3"/>
      <c r="G148" s="3"/>
    </row>
    <row r="149" spans="1:7" ht="12.75">
      <c r="A149" s="31"/>
      <c r="B149" s="3"/>
      <c r="C149" s="7"/>
      <c r="D149" s="3"/>
      <c r="E149" s="3"/>
      <c r="F149" s="3"/>
      <c r="G149" s="3"/>
    </row>
    <row r="150" spans="1:7" ht="12.75">
      <c r="A150" s="31"/>
      <c r="B150" s="3"/>
      <c r="C150" s="7"/>
      <c r="D150" s="3"/>
      <c r="E150" s="3"/>
      <c r="F150" s="3"/>
      <c r="G150" s="3"/>
    </row>
    <row r="151" spans="1:7" ht="12.75">
      <c r="A151" s="31"/>
      <c r="B151" s="3"/>
      <c r="C151" s="7"/>
      <c r="D151" s="3"/>
      <c r="E151" s="3"/>
      <c r="F151" s="3"/>
      <c r="G151" s="3"/>
    </row>
    <row r="152" spans="1:7" ht="12.75">
      <c r="A152" s="31"/>
      <c r="B152" s="3"/>
      <c r="C152" s="7"/>
      <c r="D152" s="3"/>
      <c r="E152" s="3"/>
      <c r="F152" s="3"/>
      <c r="G152" s="3"/>
    </row>
    <row r="153" spans="1:7" ht="12.75">
      <c r="A153" s="31"/>
      <c r="B153" s="3"/>
      <c r="C153" s="7"/>
      <c r="D153" s="3"/>
      <c r="E153" s="3"/>
      <c r="F153" s="3"/>
      <c r="G153" s="3"/>
    </row>
    <row r="154" spans="1:7" ht="12.75">
      <c r="A154" s="31"/>
      <c r="B154" s="3"/>
      <c r="C154" s="7"/>
      <c r="D154" s="3"/>
      <c r="E154" s="3"/>
      <c r="F154" s="3"/>
      <c r="G154" s="3"/>
    </row>
    <row r="155" spans="1:7" ht="12.75">
      <c r="A155" s="31"/>
      <c r="B155" s="3"/>
      <c r="C155" s="7"/>
      <c r="D155" s="3"/>
      <c r="E155" s="3"/>
      <c r="F155" s="3"/>
      <c r="G155" s="3"/>
    </row>
    <row r="156" spans="1:7" ht="12.75">
      <c r="A156" s="31"/>
      <c r="B156" s="3"/>
      <c r="C156" s="7"/>
      <c r="D156" s="3"/>
      <c r="E156" s="3"/>
      <c r="F156" s="3"/>
      <c r="G156" s="3"/>
    </row>
    <row r="157" spans="1:7" ht="12.75">
      <c r="A157" s="31"/>
      <c r="B157" s="3"/>
      <c r="C157" s="7"/>
      <c r="D157" s="3"/>
      <c r="E157" s="3"/>
      <c r="F157" s="3"/>
      <c r="G157" s="3"/>
    </row>
    <row r="158" spans="1:10" ht="12.75">
      <c r="A158" s="31"/>
      <c r="B158" s="3"/>
      <c r="C158" s="7"/>
      <c r="D158" s="3"/>
      <c r="E158" s="3"/>
      <c r="F158" s="3"/>
      <c r="G158" s="3"/>
      <c r="I158" s="129">
        <f t="shared" si="5"/>
      </c>
      <c r="J158" s="129">
        <f t="shared" si="6"/>
      </c>
    </row>
    <row r="159" spans="1:10" ht="13.5" thickBot="1">
      <c r="A159" s="31"/>
      <c r="B159" s="3"/>
      <c r="C159" s="7"/>
      <c r="D159" s="3"/>
      <c r="E159" s="3"/>
      <c r="F159" s="3"/>
      <c r="G159" s="3"/>
      <c r="I159" s="129">
        <f>IF(H159-K159&lt;0,-(H159-K159),"")</f>
      </c>
      <c r="J159" s="129">
        <f>IF(H159-K159&gt;0,(H159-K159),"")</f>
      </c>
    </row>
    <row r="160" spans="1:11" s="1" customFormat="1" ht="13.5" thickBot="1">
      <c r="A160" s="154" t="s">
        <v>182</v>
      </c>
      <c r="B160" s="155"/>
      <c r="C160" s="57" t="s">
        <v>47</v>
      </c>
      <c r="D160" s="39"/>
      <c r="E160" s="39"/>
      <c r="F160" s="39"/>
      <c r="G160" s="58"/>
      <c r="H160" s="110" t="s">
        <v>210</v>
      </c>
      <c r="I160" s="117" t="s">
        <v>207</v>
      </c>
      <c r="J160" s="117" t="s">
        <v>208</v>
      </c>
      <c r="K160" s="138" t="s">
        <v>209</v>
      </c>
    </row>
    <row r="161" spans="1:11" s="12" customFormat="1" ht="12.75">
      <c r="A161" s="66">
        <v>3238</v>
      </c>
      <c r="B161" s="67"/>
      <c r="C161" s="68" t="s">
        <v>80</v>
      </c>
      <c r="D161" s="67"/>
      <c r="E161" s="67"/>
      <c r="F161" s="67"/>
      <c r="G161" s="84"/>
      <c r="H161" s="123">
        <f>SUM(H162,H163,H164)</f>
        <v>66000</v>
      </c>
      <c r="I161" s="123">
        <f>SUM(I162,I163,I164)</f>
        <v>0</v>
      </c>
      <c r="J161" s="123">
        <f>SUM(J162,J163,J164)</f>
        <v>3575</v>
      </c>
      <c r="K161" s="149">
        <f>SUM(K162,K163,K164)</f>
        <v>62425</v>
      </c>
    </row>
    <row r="162" spans="1:11" ht="12.75">
      <c r="A162" s="60">
        <v>32381</v>
      </c>
      <c r="B162" s="22"/>
      <c r="C162" s="8" t="s">
        <v>146</v>
      </c>
      <c r="D162" s="22"/>
      <c r="E162" s="22"/>
      <c r="F162" s="22"/>
      <c r="G162" s="80"/>
      <c r="H162" s="124">
        <v>22000</v>
      </c>
      <c r="I162" s="134">
        <f aca="true" t="shared" si="7" ref="I162:I224">IF(H162-K162&lt;0,-(H162-K162),"")</f>
      </c>
      <c r="J162" s="114">
        <f aca="true" t="shared" si="8" ref="J162:J225">IF(H162-K162&gt;0,(H162-K162),"")</f>
        <v>1075</v>
      </c>
      <c r="K162" s="140">
        <v>20925</v>
      </c>
    </row>
    <row r="163" spans="1:11" ht="12.75">
      <c r="A163" s="60">
        <v>32382</v>
      </c>
      <c r="B163" s="22"/>
      <c r="C163" s="8" t="s">
        <v>81</v>
      </c>
      <c r="D163" s="22"/>
      <c r="E163" s="22"/>
      <c r="F163" s="22"/>
      <c r="G163" s="80"/>
      <c r="H163" s="124">
        <v>17000</v>
      </c>
      <c r="I163" s="134">
        <f t="shared" si="7"/>
      </c>
      <c r="J163" s="114">
        <f t="shared" si="8"/>
      </c>
      <c r="K163" s="140">
        <v>17000</v>
      </c>
    </row>
    <row r="164" spans="1:11" ht="12.75">
      <c r="A164" s="60">
        <v>32389</v>
      </c>
      <c r="B164" s="22"/>
      <c r="C164" s="8" t="s">
        <v>82</v>
      </c>
      <c r="D164" s="22"/>
      <c r="E164" s="22"/>
      <c r="F164" s="22"/>
      <c r="G164" s="80"/>
      <c r="H164" s="124">
        <v>27000</v>
      </c>
      <c r="I164" s="134">
        <f t="shared" si="7"/>
      </c>
      <c r="J164" s="114">
        <f t="shared" si="8"/>
        <v>2500</v>
      </c>
      <c r="K164" s="140">
        <v>24500</v>
      </c>
    </row>
    <row r="165" spans="1:11" s="12" customFormat="1" ht="12.75">
      <c r="A165" s="61">
        <v>3239</v>
      </c>
      <c r="B165" s="36"/>
      <c r="C165" s="8" t="s">
        <v>83</v>
      </c>
      <c r="D165" s="36"/>
      <c r="E165" s="36"/>
      <c r="F165" s="36"/>
      <c r="G165" s="83"/>
      <c r="H165" s="124">
        <f>SUM(H166,H167,H168,H169,H170,H171)</f>
        <v>26000</v>
      </c>
      <c r="I165" s="124">
        <f>SUM(I166,I167,I168,I169,I170,I171)</f>
        <v>12100</v>
      </c>
      <c r="J165" s="124">
        <f>SUM(J166,J167,J168,J169,J170,J171)</f>
        <v>2500</v>
      </c>
      <c r="K165" s="150">
        <f>SUM(K166,K167,K168,K169,K170,K171)</f>
        <v>35600</v>
      </c>
    </row>
    <row r="166" spans="1:11" ht="12.75">
      <c r="A166" s="60">
        <v>32391</v>
      </c>
      <c r="B166" s="22"/>
      <c r="C166" s="8" t="s">
        <v>211</v>
      </c>
      <c r="D166" s="22"/>
      <c r="E166" s="22"/>
      <c r="F166" s="22"/>
      <c r="G166" s="80"/>
      <c r="H166" s="124">
        <v>10000</v>
      </c>
      <c r="I166" s="134">
        <f t="shared" si="7"/>
      </c>
      <c r="J166" s="114">
        <f t="shared" si="8"/>
      </c>
      <c r="K166" s="140">
        <v>10000</v>
      </c>
    </row>
    <row r="167" spans="1:11" ht="12.75">
      <c r="A167" s="60">
        <v>32392</v>
      </c>
      <c r="B167" s="22"/>
      <c r="C167" s="8" t="s">
        <v>84</v>
      </c>
      <c r="D167" s="22"/>
      <c r="E167" s="22"/>
      <c r="F167" s="22"/>
      <c r="G167" s="80"/>
      <c r="H167" s="124">
        <v>800</v>
      </c>
      <c r="I167" s="134">
        <f t="shared" si="7"/>
        <v>11800</v>
      </c>
      <c r="J167" s="114">
        <f t="shared" si="8"/>
      </c>
      <c r="K167" s="140">
        <v>12600</v>
      </c>
    </row>
    <row r="168" spans="1:11" ht="12.75">
      <c r="A168" s="60">
        <v>32393</v>
      </c>
      <c r="B168" s="22"/>
      <c r="C168" s="8" t="s">
        <v>132</v>
      </c>
      <c r="D168" s="22"/>
      <c r="E168" s="22"/>
      <c r="F168" s="22"/>
      <c r="G168" s="80"/>
      <c r="H168" s="124">
        <v>5000</v>
      </c>
      <c r="I168" s="114">
        <f t="shared" si="7"/>
      </c>
      <c r="J168" s="114">
        <f t="shared" si="8"/>
        <v>1500</v>
      </c>
      <c r="K168" s="140">
        <v>3500</v>
      </c>
    </row>
    <row r="169" spans="1:11" ht="12.75">
      <c r="A169" s="60">
        <v>32394</v>
      </c>
      <c r="B169" s="22"/>
      <c r="C169" s="8" t="s">
        <v>85</v>
      </c>
      <c r="D169" s="22"/>
      <c r="E169" s="22"/>
      <c r="F169" s="22"/>
      <c r="G169" s="80"/>
      <c r="H169" s="124">
        <v>4200</v>
      </c>
      <c r="I169" s="134">
        <f t="shared" si="7"/>
        <v>300</v>
      </c>
      <c r="J169" s="114">
        <f t="shared" si="8"/>
      </c>
      <c r="K169" s="140">
        <v>4500</v>
      </c>
    </row>
    <row r="170" spans="1:11" ht="12.75">
      <c r="A170" s="60">
        <v>32395</v>
      </c>
      <c r="B170" s="22"/>
      <c r="C170" s="8" t="s">
        <v>162</v>
      </c>
      <c r="D170" s="22"/>
      <c r="E170" s="22"/>
      <c r="F170" s="22"/>
      <c r="G170" s="80"/>
      <c r="H170" s="124">
        <v>1000</v>
      </c>
      <c r="I170" s="134">
        <f t="shared" si="7"/>
      </c>
      <c r="J170" s="114">
        <f t="shared" si="8"/>
      </c>
      <c r="K170" s="140">
        <v>1000</v>
      </c>
    </row>
    <row r="171" spans="1:11" ht="12.75">
      <c r="A171" s="60">
        <v>32399</v>
      </c>
      <c r="B171" s="22"/>
      <c r="C171" s="8" t="s">
        <v>86</v>
      </c>
      <c r="D171" s="22"/>
      <c r="E171" s="22"/>
      <c r="F171" s="22"/>
      <c r="G171" s="80"/>
      <c r="H171" s="124">
        <v>5000</v>
      </c>
      <c r="I171" s="134">
        <f t="shared" si="7"/>
      </c>
      <c r="J171" s="114">
        <f t="shared" si="8"/>
        <v>1000</v>
      </c>
      <c r="K171" s="140">
        <v>4000</v>
      </c>
    </row>
    <row r="172" spans="1:11" ht="12.75">
      <c r="A172" s="69">
        <v>324</v>
      </c>
      <c r="B172" s="22"/>
      <c r="C172" s="8" t="s">
        <v>178</v>
      </c>
      <c r="D172" s="22"/>
      <c r="E172" s="22"/>
      <c r="F172" s="22"/>
      <c r="G172" s="80"/>
      <c r="H172" s="124">
        <f>SUM(H173)</f>
        <v>39659</v>
      </c>
      <c r="I172" s="124">
        <f>SUM(I173)</f>
        <v>2341</v>
      </c>
      <c r="J172" s="124">
        <f>SUM(J173)</f>
        <v>608</v>
      </c>
      <c r="K172" s="150">
        <f>SUM(K173)</f>
        <v>41392</v>
      </c>
    </row>
    <row r="173" spans="1:11" ht="12.75">
      <c r="A173" s="69">
        <v>3241</v>
      </c>
      <c r="B173" s="22"/>
      <c r="C173" s="8" t="s">
        <v>178</v>
      </c>
      <c r="D173" s="22"/>
      <c r="E173" s="22"/>
      <c r="F173" s="22"/>
      <c r="G173" s="80"/>
      <c r="H173" s="124">
        <f>SUM(H174,H175)</f>
        <v>39659</v>
      </c>
      <c r="I173" s="124">
        <f>SUM(I174,I175)</f>
        <v>2341</v>
      </c>
      <c r="J173" s="124">
        <f>SUM(J174,J175)</f>
        <v>608</v>
      </c>
      <c r="K173" s="150">
        <f>SUM(K174,K175)</f>
        <v>41392</v>
      </c>
    </row>
    <row r="174" spans="1:11" ht="12.75">
      <c r="A174" s="70">
        <v>32411</v>
      </c>
      <c r="B174" s="22"/>
      <c r="C174" s="8" t="s">
        <v>179</v>
      </c>
      <c r="D174" s="22"/>
      <c r="E174" s="22"/>
      <c r="F174" s="22"/>
      <c r="G174" s="80"/>
      <c r="H174" s="124">
        <v>1000</v>
      </c>
      <c r="I174" s="134">
        <f t="shared" si="7"/>
      </c>
      <c r="J174" s="114">
        <f t="shared" si="8"/>
        <v>608</v>
      </c>
      <c r="K174" s="140">
        <v>392</v>
      </c>
    </row>
    <row r="175" spans="1:11" ht="12.75">
      <c r="A175" s="70">
        <v>32412</v>
      </c>
      <c r="B175" s="22"/>
      <c r="C175" s="8" t="s">
        <v>180</v>
      </c>
      <c r="D175" s="22"/>
      <c r="E175" s="22"/>
      <c r="F175" s="22"/>
      <c r="G175" s="80"/>
      <c r="H175" s="124">
        <v>38659</v>
      </c>
      <c r="I175" s="134">
        <f t="shared" si="7"/>
        <v>2341</v>
      </c>
      <c r="J175" s="114">
        <f t="shared" si="8"/>
      </c>
      <c r="K175" s="140">
        <v>41000</v>
      </c>
    </row>
    <row r="176" spans="1:11" s="1" customFormat="1" ht="12.75">
      <c r="A176" s="45">
        <v>329</v>
      </c>
      <c r="B176" s="37"/>
      <c r="C176" s="37" t="s">
        <v>87</v>
      </c>
      <c r="D176" s="37"/>
      <c r="E176" s="37"/>
      <c r="F176" s="37"/>
      <c r="G176" s="85"/>
      <c r="H176" s="124">
        <f>SUM(H177,H179,H183,H185,H190,H192)</f>
        <v>183773</v>
      </c>
      <c r="I176" s="124">
        <f>SUM(I177,I179,I183,I185,I190,I192)</f>
        <v>17647</v>
      </c>
      <c r="J176" s="124">
        <f>SUM(J177,J179,J183,J185,J190,J192)</f>
        <v>15300</v>
      </c>
      <c r="K176" s="150">
        <f>SUM(K177,K179,K183,K185,K190,K192)</f>
        <v>186120</v>
      </c>
    </row>
    <row r="177" spans="1:11" s="12" customFormat="1" ht="12.75">
      <c r="A177" s="51">
        <v>3291</v>
      </c>
      <c r="B177" s="36"/>
      <c r="C177" s="36" t="s">
        <v>88</v>
      </c>
      <c r="D177" s="36"/>
      <c r="E177" s="36"/>
      <c r="F177" s="36"/>
      <c r="G177" s="83"/>
      <c r="H177" s="124">
        <f>SUM(H178)</f>
        <v>38422</v>
      </c>
      <c r="I177" s="124">
        <f>SUM(I178)</f>
        <v>0</v>
      </c>
      <c r="J177" s="124">
        <f>SUM(J178)</f>
        <v>0</v>
      </c>
      <c r="K177" s="150">
        <f>SUM(K178)</f>
        <v>38422</v>
      </c>
    </row>
    <row r="178" spans="1:11" ht="12.75">
      <c r="A178" s="50">
        <v>32911</v>
      </c>
      <c r="B178" s="22"/>
      <c r="C178" s="22" t="s">
        <v>89</v>
      </c>
      <c r="D178" s="22"/>
      <c r="E178" s="22"/>
      <c r="F178" s="22"/>
      <c r="G178" s="80"/>
      <c r="H178" s="124">
        <v>38422</v>
      </c>
      <c r="I178" s="134">
        <f t="shared" si="7"/>
      </c>
      <c r="J178" s="114">
        <f t="shared" si="8"/>
      </c>
      <c r="K178" s="140">
        <v>38422</v>
      </c>
    </row>
    <row r="179" spans="1:11" s="12" customFormat="1" ht="12.75">
      <c r="A179" s="51">
        <v>3292</v>
      </c>
      <c r="B179" s="36"/>
      <c r="C179" s="36" t="s">
        <v>90</v>
      </c>
      <c r="D179" s="36"/>
      <c r="E179" s="36"/>
      <c r="F179" s="36"/>
      <c r="G179" s="83"/>
      <c r="H179" s="124">
        <f>SUM(H180,H181,H182)</f>
        <v>43548</v>
      </c>
      <c r="I179" s="124">
        <f>SUM(I180,I181,I182)</f>
        <v>0</v>
      </c>
      <c r="J179" s="124">
        <f>SUM(J180,J181,J182)</f>
        <v>3500</v>
      </c>
      <c r="K179" s="150">
        <f>SUM(K180,K181,K182)</f>
        <v>40048</v>
      </c>
    </row>
    <row r="180" spans="1:11" ht="12.75">
      <c r="A180" s="50">
        <v>32921</v>
      </c>
      <c r="B180" s="22"/>
      <c r="C180" s="22" t="s">
        <v>91</v>
      </c>
      <c r="D180" s="22"/>
      <c r="E180" s="22"/>
      <c r="F180" s="22"/>
      <c r="G180" s="80"/>
      <c r="H180" s="124">
        <v>19000</v>
      </c>
      <c r="I180" s="134">
        <f t="shared" si="7"/>
      </c>
      <c r="J180" s="114">
        <f t="shared" si="8"/>
        <v>3500</v>
      </c>
      <c r="K180" s="140">
        <v>15500</v>
      </c>
    </row>
    <row r="181" spans="1:11" ht="12.75">
      <c r="A181" s="50">
        <v>32922</v>
      </c>
      <c r="B181" s="22"/>
      <c r="C181" s="22" t="s">
        <v>92</v>
      </c>
      <c r="D181" s="22"/>
      <c r="E181" s="22"/>
      <c r="F181" s="22"/>
      <c r="G181" s="80"/>
      <c r="H181" s="124">
        <v>12480</v>
      </c>
      <c r="I181" s="134">
        <f t="shared" si="7"/>
      </c>
      <c r="J181" s="114">
        <f t="shared" si="8"/>
      </c>
      <c r="K181" s="140">
        <v>12480</v>
      </c>
    </row>
    <row r="182" spans="1:11" ht="12.75">
      <c r="A182" s="50">
        <v>32923</v>
      </c>
      <c r="B182" s="22"/>
      <c r="C182" s="22" t="s">
        <v>93</v>
      </c>
      <c r="D182" s="22"/>
      <c r="E182" s="22"/>
      <c r="F182" s="22"/>
      <c r="G182" s="80"/>
      <c r="H182" s="124">
        <v>12068</v>
      </c>
      <c r="I182" s="134">
        <f t="shared" si="7"/>
      </c>
      <c r="J182" s="114">
        <f t="shared" si="8"/>
      </c>
      <c r="K182" s="140">
        <v>12068</v>
      </c>
    </row>
    <row r="183" spans="1:11" s="12" customFormat="1" ht="12.75">
      <c r="A183" s="51">
        <v>3293</v>
      </c>
      <c r="B183" s="36"/>
      <c r="C183" s="37" t="s">
        <v>139</v>
      </c>
      <c r="D183" s="36"/>
      <c r="E183" s="36"/>
      <c r="F183" s="36"/>
      <c r="G183" s="83"/>
      <c r="H183" s="124">
        <f>SUM(H184)</f>
        <v>10000</v>
      </c>
      <c r="I183" s="124">
        <f>SUM(I184)</f>
        <v>7000</v>
      </c>
      <c r="J183" s="124">
        <f>SUM(J184)</f>
        <v>0</v>
      </c>
      <c r="K183" s="150">
        <f>SUM(K184)</f>
        <v>17000</v>
      </c>
    </row>
    <row r="184" spans="1:11" s="12" customFormat="1" ht="12.75">
      <c r="A184" s="46">
        <v>32931</v>
      </c>
      <c r="B184" s="36"/>
      <c r="C184" s="36" t="s">
        <v>139</v>
      </c>
      <c r="D184" s="36"/>
      <c r="E184" s="36"/>
      <c r="F184" s="36"/>
      <c r="G184" s="83"/>
      <c r="H184" s="124">
        <v>10000</v>
      </c>
      <c r="I184" s="134">
        <f t="shared" si="7"/>
        <v>7000</v>
      </c>
      <c r="J184" s="114">
        <f t="shared" si="8"/>
      </c>
      <c r="K184" s="140">
        <v>17000</v>
      </c>
    </row>
    <row r="185" spans="1:11" s="1" customFormat="1" ht="12.75">
      <c r="A185" s="45">
        <v>3295</v>
      </c>
      <c r="B185" s="37"/>
      <c r="C185" s="37" t="s">
        <v>163</v>
      </c>
      <c r="D185" s="37"/>
      <c r="E185" s="37"/>
      <c r="F185" s="37"/>
      <c r="G185" s="85"/>
      <c r="H185" s="124">
        <f>SUM(H186,H187,H188,H189)</f>
        <v>46803</v>
      </c>
      <c r="I185" s="124">
        <f>SUM(I186,I187,I188,I189)</f>
        <v>647</v>
      </c>
      <c r="J185" s="124">
        <f>SUM(J186,J187,J188,J189)</f>
        <v>6800</v>
      </c>
      <c r="K185" s="150">
        <f>SUM(K186,K187,K188,K189)</f>
        <v>40650</v>
      </c>
    </row>
    <row r="186" spans="1:11" s="12" customFormat="1" ht="12.75">
      <c r="A186" s="46">
        <v>32952</v>
      </c>
      <c r="B186" s="36"/>
      <c r="C186" s="36" t="s">
        <v>177</v>
      </c>
      <c r="D186" s="36"/>
      <c r="E186" s="36"/>
      <c r="F186" s="36"/>
      <c r="G186" s="83"/>
      <c r="H186" s="124">
        <v>5000</v>
      </c>
      <c r="I186" s="134">
        <f t="shared" si="7"/>
      </c>
      <c r="J186" s="114">
        <f t="shared" si="8"/>
        <v>4800</v>
      </c>
      <c r="K186" s="140">
        <v>200</v>
      </c>
    </row>
    <row r="187" spans="1:11" s="12" customFormat="1" ht="12.75">
      <c r="A187" s="46">
        <v>32953</v>
      </c>
      <c r="B187" s="36"/>
      <c r="C187" s="36" t="s">
        <v>164</v>
      </c>
      <c r="D187" s="36"/>
      <c r="E187" s="36"/>
      <c r="F187" s="36"/>
      <c r="G187" s="83"/>
      <c r="H187" s="124">
        <v>2000</v>
      </c>
      <c r="I187" s="134">
        <f t="shared" si="7"/>
      </c>
      <c r="J187" s="114">
        <f t="shared" si="8"/>
        <v>2000</v>
      </c>
      <c r="K187" s="140">
        <v>0</v>
      </c>
    </row>
    <row r="188" spans="1:11" s="12" customFormat="1" ht="12.75">
      <c r="A188" s="46">
        <v>32955</v>
      </c>
      <c r="B188" s="36"/>
      <c r="C188" s="36" t="s">
        <v>172</v>
      </c>
      <c r="D188" s="36"/>
      <c r="E188" s="36"/>
      <c r="F188" s="36"/>
      <c r="G188" s="83"/>
      <c r="H188" s="124">
        <v>37003</v>
      </c>
      <c r="I188" s="134">
        <f t="shared" si="7"/>
        <v>147</v>
      </c>
      <c r="J188" s="114">
        <f t="shared" si="8"/>
      </c>
      <c r="K188" s="140">
        <v>37150</v>
      </c>
    </row>
    <row r="189" spans="1:11" s="12" customFormat="1" ht="12.75">
      <c r="A189" s="46">
        <v>32959</v>
      </c>
      <c r="B189" s="36"/>
      <c r="C189" s="36" t="s">
        <v>173</v>
      </c>
      <c r="D189" s="36"/>
      <c r="E189" s="36"/>
      <c r="F189" s="36"/>
      <c r="G189" s="83"/>
      <c r="H189" s="124">
        <v>2800</v>
      </c>
      <c r="I189" s="134">
        <f t="shared" si="7"/>
        <v>500</v>
      </c>
      <c r="J189" s="114">
        <f t="shared" si="8"/>
      </c>
      <c r="K189" s="140">
        <v>3300</v>
      </c>
    </row>
    <row r="190" spans="1:11" s="12" customFormat="1" ht="12.75">
      <c r="A190" s="45">
        <v>3296</v>
      </c>
      <c r="B190" s="36"/>
      <c r="C190" s="36" t="s">
        <v>181</v>
      </c>
      <c r="D190" s="36"/>
      <c r="E190" s="36"/>
      <c r="F190" s="36"/>
      <c r="G190" s="83"/>
      <c r="H190" s="124">
        <f>SUM(H191)</f>
        <v>5000</v>
      </c>
      <c r="I190" s="124">
        <f>SUM(I191)</f>
        <v>0</v>
      </c>
      <c r="J190" s="124">
        <f>SUM(J191)</f>
        <v>5000</v>
      </c>
      <c r="K190" s="150">
        <f>SUM(K191)</f>
        <v>0</v>
      </c>
    </row>
    <row r="191" spans="1:11" s="12" customFormat="1" ht="12.75">
      <c r="A191" s="46">
        <v>32961</v>
      </c>
      <c r="B191" s="36"/>
      <c r="C191" s="36" t="s">
        <v>181</v>
      </c>
      <c r="D191" s="36"/>
      <c r="E191" s="36"/>
      <c r="F191" s="36"/>
      <c r="G191" s="83"/>
      <c r="H191" s="124">
        <v>5000</v>
      </c>
      <c r="I191" s="134">
        <f t="shared" si="7"/>
      </c>
      <c r="J191" s="114">
        <f t="shared" si="8"/>
        <v>5000</v>
      </c>
      <c r="K191" s="140">
        <v>0</v>
      </c>
    </row>
    <row r="192" spans="1:11" s="12" customFormat="1" ht="12.75">
      <c r="A192" s="51">
        <v>3299</v>
      </c>
      <c r="B192" s="36"/>
      <c r="C192" s="37" t="s">
        <v>87</v>
      </c>
      <c r="D192" s="36"/>
      <c r="E192" s="36"/>
      <c r="F192" s="36"/>
      <c r="G192" s="83"/>
      <c r="H192" s="124">
        <f>SUM(H193)</f>
        <v>40000</v>
      </c>
      <c r="I192" s="124">
        <f>SUM(I193)</f>
        <v>10000</v>
      </c>
      <c r="J192" s="124">
        <f>SUM(J193)</f>
        <v>0</v>
      </c>
      <c r="K192" s="150">
        <f>SUM(K193)</f>
        <v>50000</v>
      </c>
    </row>
    <row r="193" spans="1:11" ht="12.75">
      <c r="A193" s="50">
        <v>32999</v>
      </c>
      <c r="B193" s="22"/>
      <c r="C193" s="22" t="s">
        <v>94</v>
      </c>
      <c r="D193" s="22"/>
      <c r="E193" s="22"/>
      <c r="F193" s="22"/>
      <c r="G193" s="80"/>
      <c r="H193" s="124">
        <v>40000</v>
      </c>
      <c r="I193" s="134">
        <f t="shared" si="7"/>
        <v>10000</v>
      </c>
      <c r="J193" s="114">
        <f t="shared" si="8"/>
      </c>
      <c r="K193" s="140">
        <v>50000</v>
      </c>
    </row>
    <row r="194" spans="1:11" s="1" customFormat="1" ht="12.75">
      <c r="A194" s="45">
        <v>34</v>
      </c>
      <c r="B194" s="37"/>
      <c r="C194" s="37" t="s">
        <v>95</v>
      </c>
      <c r="D194" s="37"/>
      <c r="E194" s="37"/>
      <c r="F194" s="37"/>
      <c r="G194" s="85"/>
      <c r="H194" s="124">
        <f>SUM(H195)</f>
        <v>26019</v>
      </c>
      <c r="I194" s="124">
        <f>SUM(I195)</f>
        <v>1601</v>
      </c>
      <c r="J194" s="124">
        <f>SUM(J195)</f>
        <v>2380</v>
      </c>
      <c r="K194" s="150">
        <f>SUM(K195)</f>
        <v>25240</v>
      </c>
    </row>
    <row r="195" spans="1:11" s="1" customFormat="1" ht="12.75">
      <c r="A195" s="45">
        <v>343</v>
      </c>
      <c r="B195" s="37"/>
      <c r="C195" s="37" t="s">
        <v>96</v>
      </c>
      <c r="D195" s="37"/>
      <c r="E195" s="37"/>
      <c r="F195" s="37"/>
      <c r="G195" s="85"/>
      <c r="H195" s="124">
        <f>SUM(H196,H199,H201)</f>
        <v>26019</v>
      </c>
      <c r="I195" s="124">
        <f>SUM(I196,I199,I201)</f>
        <v>1601</v>
      </c>
      <c r="J195" s="124">
        <f>SUM(J196,J199,J201)</f>
        <v>2380</v>
      </c>
      <c r="K195" s="150">
        <f>SUM(K196,K199,K201)</f>
        <v>25240</v>
      </c>
    </row>
    <row r="196" spans="1:11" s="12" customFormat="1" ht="12.75">
      <c r="A196" s="51">
        <v>3431</v>
      </c>
      <c r="B196" s="36"/>
      <c r="C196" s="37" t="s">
        <v>97</v>
      </c>
      <c r="D196" s="36"/>
      <c r="E196" s="36"/>
      <c r="F196" s="36"/>
      <c r="G196" s="83"/>
      <c r="H196" s="124">
        <f>SUM(H197,H198)</f>
        <v>26019</v>
      </c>
      <c r="I196" s="124">
        <f>SUM(I197,I198)</f>
        <v>1575</v>
      </c>
      <c r="J196" s="124">
        <f>SUM(J197,J198)</f>
        <v>2380</v>
      </c>
      <c r="K196" s="150">
        <f>SUM(K197,K198)</f>
        <v>25214</v>
      </c>
    </row>
    <row r="197" spans="1:11" s="12" customFormat="1" ht="12.75">
      <c r="A197" s="46">
        <v>34311</v>
      </c>
      <c r="B197" s="36"/>
      <c r="C197" s="36" t="s">
        <v>143</v>
      </c>
      <c r="D197" s="36"/>
      <c r="E197" s="36"/>
      <c r="F197" s="36"/>
      <c r="G197" s="83"/>
      <c r="H197" s="124">
        <v>0</v>
      </c>
      <c r="I197" s="134">
        <f t="shared" si="7"/>
        <v>1575</v>
      </c>
      <c r="J197" s="114">
        <f t="shared" si="8"/>
      </c>
      <c r="K197" s="140">
        <v>1575</v>
      </c>
    </row>
    <row r="198" spans="1:11" ht="12.75">
      <c r="A198" s="50">
        <v>34312</v>
      </c>
      <c r="B198" s="22"/>
      <c r="C198" s="22" t="s">
        <v>98</v>
      </c>
      <c r="D198" s="22"/>
      <c r="E198" s="22"/>
      <c r="F198" s="22"/>
      <c r="G198" s="80"/>
      <c r="H198" s="124">
        <v>26019</v>
      </c>
      <c r="I198" s="134">
        <f t="shared" si="7"/>
      </c>
      <c r="J198" s="114">
        <f t="shared" si="8"/>
        <v>2380</v>
      </c>
      <c r="K198" s="140">
        <v>23639</v>
      </c>
    </row>
    <row r="199" spans="1:11" ht="12.75">
      <c r="A199" s="45">
        <v>3432</v>
      </c>
      <c r="B199" s="22"/>
      <c r="C199" s="37" t="s">
        <v>203</v>
      </c>
      <c r="D199" s="22"/>
      <c r="E199" s="22"/>
      <c r="F199" s="22"/>
      <c r="G199" s="80"/>
      <c r="H199" s="124">
        <f>SUM(H200)</f>
        <v>0</v>
      </c>
      <c r="I199" s="124">
        <f>SUM(I200)</f>
        <v>26</v>
      </c>
      <c r="J199" s="124">
        <f>SUM(J200)</f>
        <v>0</v>
      </c>
      <c r="K199" s="150">
        <f>SUM(K200)</f>
        <v>26</v>
      </c>
    </row>
    <row r="200" spans="1:11" ht="12.75">
      <c r="A200" s="50">
        <v>34321</v>
      </c>
      <c r="B200" s="22"/>
      <c r="C200" s="36" t="s">
        <v>204</v>
      </c>
      <c r="D200" s="22"/>
      <c r="E200" s="22"/>
      <c r="F200" s="22"/>
      <c r="G200" s="80"/>
      <c r="H200" s="124"/>
      <c r="I200" s="134">
        <f t="shared" si="7"/>
        <v>26</v>
      </c>
      <c r="J200" s="114">
        <f t="shared" si="8"/>
      </c>
      <c r="K200" s="140">
        <v>26</v>
      </c>
    </row>
    <row r="201" spans="1:11" s="1" customFormat="1" ht="12.75">
      <c r="A201" s="45">
        <v>3433</v>
      </c>
      <c r="B201" s="37"/>
      <c r="C201" s="37" t="s">
        <v>170</v>
      </c>
      <c r="D201" s="37"/>
      <c r="E201" s="37"/>
      <c r="F201" s="37"/>
      <c r="G201" s="85"/>
      <c r="H201" s="124">
        <f>SUM(H202,H203,H204)</f>
        <v>0</v>
      </c>
      <c r="I201" s="124">
        <f>SUM(I202,I203,I204)</f>
        <v>0</v>
      </c>
      <c r="J201" s="124">
        <f>SUM(J202,J203,J204)</f>
        <v>0</v>
      </c>
      <c r="K201" s="150">
        <f>SUM(K202,K203,K204)</f>
        <v>0</v>
      </c>
    </row>
    <row r="202" spans="1:11" ht="12.75">
      <c r="A202" s="50">
        <v>34332</v>
      </c>
      <c r="B202" s="22"/>
      <c r="C202" s="22" t="s">
        <v>147</v>
      </c>
      <c r="D202" s="22"/>
      <c r="E202" s="22"/>
      <c r="F202" s="22"/>
      <c r="G202" s="80"/>
      <c r="H202" s="124"/>
      <c r="I202" s="134">
        <f t="shared" si="7"/>
      </c>
      <c r="J202" s="114">
        <f t="shared" si="8"/>
      </c>
      <c r="K202" s="140">
        <v>0</v>
      </c>
    </row>
    <row r="203" spans="1:11" ht="12.75">
      <c r="A203" s="50">
        <v>34333</v>
      </c>
      <c r="B203" s="22"/>
      <c r="C203" s="22" t="s">
        <v>150</v>
      </c>
      <c r="D203" s="22"/>
      <c r="E203" s="22"/>
      <c r="F203" s="22"/>
      <c r="G203" s="80"/>
      <c r="H203" s="124"/>
      <c r="I203" s="134">
        <f t="shared" si="7"/>
      </c>
      <c r="J203" s="114">
        <f t="shared" si="8"/>
      </c>
      <c r="K203" s="140">
        <v>0</v>
      </c>
    </row>
    <row r="204" spans="1:11" ht="12.75">
      <c r="A204" s="50">
        <v>34339</v>
      </c>
      <c r="B204" s="22"/>
      <c r="C204" s="22" t="s">
        <v>148</v>
      </c>
      <c r="D204" s="22"/>
      <c r="E204" s="22"/>
      <c r="F204" s="22"/>
      <c r="G204" s="80"/>
      <c r="H204" s="124"/>
      <c r="I204" s="134">
        <f t="shared" si="7"/>
      </c>
      <c r="J204" s="114">
        <f t="shared" si="8"/>
      </c>
      <c r="K204" s="140">
        <v>0</v>
      </c>
    </row>
    <row r="205" spans="1:11" s="1" customFormat="1" ht="27" customHeight="1">
      <c r="A205" s="45">
        <v>37</v>
      </c>
      <c r="B205" s="37"/>
      <c r="C205" s="160" t="s">
        <v>128</v>
      </c>
      <c r="D205" s="160"/>
      <c r="E205" s="160"/>
      <c r="F205" s="160"/>
      <c r="G205" s="161"/>
      <c r="H205" s="124">
        <f>SUM(H206)</f>
        <v>3600</v>
      </c>
      <c r="I205" s="124">
        <f aca="true" t="shared" si="9" ref="I205:K207">SUM(I206)</f>
        <v>0</v>
      </c>
      <c r="J205" s="124">
        <f t="shared" si="9"/>
        <v>500</v>
      </c>
      <c r="K205" s="150">
        <f t="shared" si="9"/>
        <v>3100</v>
      </c>
    </row>
    <row r="206" spans="1:11" s="1" customFormat="1" ht="12.75">
      <c r="A206" s="45">
        <v>372</v>
      </c>
      <c r="B206" s="37"/>
      <c r="C206" s="37" t="s">
        <v>99</v>
      </c>
      <c r="D206" s="37"/>
      <c r="E206" s="37"/>
      <c r="F206" s="37"/>
      <c r="G206" s="85"/>
      <c r="H206" s="124">
        <f>SUM(H207)</f>
        <v>3600</v>
      </c>
      <c r="I206" s="124">
        <f t="shared" si="9"/>
        <v>0</v>
      </c>
      <c r="J206" s="124">
        <f t="shared" si="9"/>
        <v>500</v>
      </c>
      <c r="K206" s="150">
        <f t="shared" si="9"/>
        <v>3100</v>
      </c>
    </row>
    <row r="207" spans="1:11" s="12" customFormat="1" ht="12.75">
      <c r="A207" s="51">
        <v>3721</v>
      </c>
      <c r="B207" s="36"/>
      <c r="C207" s="36" t="s">
        <v>129</v>
      </c>
      <c r="D207" s="36"/>
      <c r="E207" s="36"/>
      <c r="F207" s="36"/>
      <c r="G207" s="83"/>
      <c r="H207" s="124">
        <f>SUM(H208)</f>
        <v>3600</v>
      </c>
      <c r="I207" s="124">
        <f t="shared" si="9"/>
        <v>0</v>
      </c>
      <c r="J207" s="124">
        <f t="shared" si="9"/>
        <v>500</v>
      </c>
      <c r="K207" s="150">
        <f t="shared" si="9"/>
        <v>3100</v>
      </c>
    </row>
    <row r="208" spans="1:11" ht="12.75">
      <c r="A208" s="50">
        <v>37212</v>
      </c>
      <c r="B208" s="22"/>
      <c r="C208" s="22" t="s">
        <v>130</v>
      </c>
      <c r="D208" s="22"/>
      <c r="E208" s="22"/>
      <c r="F208" s="22"/>
      <c r="G208" s="80"/>
      <c r="H208" s="124">
        <v>3600</v>
      </c>
      <c r="I208" s="134">
        <f t="shared" si="7"/>
      </c>
      <c r="J208" s="114">
        <f t="shared" si="8"/>
        <v>500</v>
      </c>
      <c r="K208" s="140">
        <v>3100</v>
      </c>
    </row>
    <row r="209" spans="1:11" s="1" customFormat="1" ht="12.75">
      <c r="A209" s="45">
        <v>4</v>
      </c>
      <c r="B209" s="37"/>
      <c r="C209" s="37" t="s">
        <v>100</v>
      </c>
      <c r="D209" s="37"/>
      <c r="E209" s="37"/>
      <c r="F209" s="37"/>
      <c r="G209" s="85"/>
      <c r="H209" s="124">
        <f>SUM(H210,H214,H239)</f>
        <v>510000</v>
      </c>
      <c r="I209" s="124">
        <f>SUM(I210,I214,I239)</f>
        <v>152327</v>
      </c>
      <c r="J209" s="124">
        <f>SUM(J210,J214,J239)</f>
        <v>0</v>
      </c>
      <c r="K209" s="150">
        <f>SUM(K210,K214,K239)</f>
        <v>662327</v>
      </c>
    </row>
    <row r="210" spans="1:11" s="1" customFormat="1" ht="12.75">
      <c r="A210" s="45">
        <v>41</v>
      </c>
      <c r="B210" s="37"/>
      <c r="C210" s="37" t="s">
        <v>186</v>
      </c>
      <c r="D210" s="37"/>
      <c r="E210" s="37"/>
      <c r="F210" s="37"/>
      <c r="G210" s="85"/>
      <c r="H210" s="124">
        <f>SUM(H211)</f>
        <v>0</v>
      </c>
      <c r="I210" s="124">
        <f aca="true" t="shared" si="10" ref="I210:K212">SUM(I211)</f>
        <v>0</v>
      </c>
      <c r="J210" s="124">
        <f t="shared" si="10"/>
        <v>0</v>
      </c>
      <c r="K210" s="150">
        <f t="shared" si="10"/>
        <v>0</v>
      </c>
    </row>
    <row r="211" spans="1:11" s="1" customFormat="1" ht="12.75">
      <c r="A211" s="45">
        <v>412</v>
      </c>
      <c r="B211" s="37"/>
      <c r="C211" s="37" t="s">
        <v>187</v>
      </c>
      <c r="D211" s="37"/>
      <c r="E211" s="37"/>
      <c r="F211" s="37"/>
      <c r="G211" s="85"/>
      <c r="H211" s="124">
        <f>SUM(H212)</f>
        <v>0</v>
      </c>
      <c r="I211" s="124">
        <f t="shared" si="10"/>
        <v>0</v>
      </c>
      <c r="J211" s="124">
        <f t="shared" si="10"/>
        <v>0</v>
      </c>
      <c r="K211" s="150">
        <f t="shared" si="10"/>
        <v>0</v>
      </c>
    </row>
    <row r="212" spans="1:11" s="1" customFormat="1" ht="12.75">
      <c r="A212" s="45">
        <v>4126</v>
      </c>
      <c r="B212" s="37"/>
      <c r="C212" s="37" t="s">
        <v>175</v>
      </c>
      <c r="D212" s="37"/>
      <c r="E212" s="37"/>
      <c r="F212" s="37"/>
      <c r="G212" s="85"/>
      <c r="H212" s="124">
        <f>SUM(H213)</f>
        <v>0</v>
      </c>
      <c r="I212" s="124">
        <f t="shared" si="10"/>
        <v>0</v>
      </c>
      <c r="J212" s="124">
        <f t="shared" si="10"/>
        <v>0</v>
      </c>
      <c r="K212" s="150">
        <f t="shared" si="10"/>
        <v>0</v>
      </c>
    </row>
    <row r="213" spans="1:11" s="1" customFormat="1" ht="12.75">
      <c r="A213" s="46">
        <v>41261</v>
      </c>
      <c r="B213" s="37"/>
      <c r="C213" s="36" t="s">
        <v>175</v>
      </c>
      <c r="D213" s="37"/>
      <c r="E213" s="37"/>
      <c r="F213" s="37"/>
      <c r="G213" s="85"/>
      <c r="H213" s="124">
        <v>0</v>
      </c>
      <c r="I213" s="134">
        <f t="shared" si="7"/>
      </c>
      <c r="J213" s="114">
        <f t="shared" si="8"/>
      </c>
      <c r="K213" s="140">
        <v>0</v>
      </c>
    </row>
    <row r="214" spans="1:11" s="1" customFormat="1" ht="12.75">
      <c r="A214" s="45">
        <v>42</v>
      </c>
      <c r="B214" s="37"/>
      <c r="C214" s="37" t="s">
        <v>101</v>
      </c>
      <c r="D214" s="37"/>
      <c r="E214" s="37"/>
      <c r="F214" s="37"/>
      <c r="G214" s="85"/>
      <c r="H214" s="124">
        <f>SUM(H215,H233,H237)</f>
        <v>304544</v>
      </c>
      <c r="I214" s="124">
        <f>SUM(I215,I233,I237)</f>
        <v>152327</v>
      </c>
      <c r="J214" s="124">
        <f>SUM(J215,J233,J237)</f>
        <v>0</v>
      </c>
      <c r="K214" s="150">
        <f>SUM(K215,K233,K237)</f>
        <v>456871</v>
      </c>
    </row>
    <row r="215" spans="1:11" s="1" customFormat="1" ht="12.75">
      <c r="A215" s="45">
        <v>422</v>
      </c>
      <c r="B215" s="37"/>
      <c r="C215" s="37" t="s">
        <v>127</v>
      </c>
      <c r="D215" s="37"/>
      <c r="E215" s="37"/>
      <c r="F215" s="37"/>
      <c r="G215" s="85"/>
      <c r="H215" s="124">
        <f>SUM(H216,H220,H223,H227,H229)</f>
        <v>304544</v>
      </c>
      <c r="I215" s="124">
        <f>SUM(I216,I220,I223,I227,I229)</f>
        <v>152327</v>
      </c>
      <c r="J215" s="124">
        <f>SUM(J216,J220,J223,J227,J229)</f>
        <v>0</v>
      </c>
      <c r="K215" s="150">
        <f>SUM(K216,K220,K223,K227,K229)</f>
        <v>456871</v>
      </c>
    </row>
    <row r="216" spans="1:11" s="12" customFormat="1" ht="12.75">
      <c r="A216" s="51">
        <v>4221</v>
      </c>
      <c r="B216" s="36"/>
      <c r="C216" s="37" t="s">
        <v>102</v>
      </c>
      <c r="D216" s="36"/>
      <c r="E216" s="36"/>
      <c r="F216" s="36"/>
      <c r="G216" s="83"/>
      <c r="H216" s="124">
        <f>SUM(H217,H218,H219)</f>
        <v>14377</v>
      </c>
      <c r="I216" s="124">
        <f>SUM(I217,I218,I219)</f>
        <v>17525</v>
      </c>
      <c r="J216" s="124">
        <f>SUM(J217,J218,J219)</f>
        <v>0</v>
      </c>
      <c r="K216" s="150">
        <f>SUM(K217,K218,K219)</f>
        <v>31902</v>
      </c>
    </row>
    <row r="217" spans="1:11" s="12" customFormat="1" ht="12.75">
      <c r="A217" s="46">
        <v>42211</v>
      </c>
      <c r="B217" s="36"/>
      <c r="C217" s="36" t="s">
        <v>117</v>
      </c>
      <c r="D217" s="36"/>
      <c r="E217" s="36"/>
      <c r="F217" s="36"/>
      <c r="G217" s="83"/>
      <c r="H217" s="124">
        <v>10252</v>
      </c>
      <c r="I217" s="134">
        <f t="shared" si="7"/>
        <v>17525</v>
      </c>
      <c r="J217" s="114">
        <f t="shared" si="8"/>
      </c>
      <c r="K217" s="140">
        <v>27777</v>
      </c>
    </row>
    <row r="218" spans="1:11" s="12" customFormat="1" ht="12.75">
      <c r="A218" s="46">
        <v>42212</v>
      </c>
      <c r="B218" s="36"/>
      <c r="C218" s="36" t="s">
        <v>137</v>
      </c>
      <c r="D218" s="36"/>
      <c r="E218" s="36"/>
      <c r="F218" s="36"/>
      <c r="G218" s="83"/>
      <c r="H218" s="124">
        <v>4125</v>
      </c>
      <c r="I218" s="134">
        <f t="shared" si="7"/>
      </c>
      <c r="J218" s="114">
        <f t="shared" si="8"/>
      </c>
      <c r="K218" s="140">
        <v>4125</v>
      </c>
    </row>
    <row r="219" spans="1:11" ht="12.75">
      <c r="A219" s="50">
        <v>42219</v>
      </c>
      <c r="B219" s="22"/>
      <c r="C219" s="22" t="s">
        <v>138</v>
      </c>
      <c r="D219" s="22"/>
      <c r="E219" s="22"/>
      <c r="F219" s="22"/>
      <c r="G219" s="80"/>
      <c r="H219" s="124">
        <v>0</v>
      </c>
      <c r="I219" s="134">
        <f t="shared" si="7"/>
      </c>
      <c r="J219" s="114">
        <f t="shared" si="8"/>
      </c>
      <c r="K219" s="140">
        <v>0</v>
      </c>
    </row>
    <row r="220" spans="1:11" ht="12.75">
      <c r="A220" s="45">
        <v>4222</v>
      </c>
      <c r="B220" s="22"/>
      <c r="C220" s="22" t="s">
        <v>125</v>
      </c>
      <c r="D220" s="22"/>
      <c r="E220" s="22"/>
      <c r="F220" s="22"/>
      <c r="G220" s="80"/>
      <c r="H220" s="124">
        <f>SUM(H221,H222)</f>
        <v>4000</v>
      </c>
      <c r="I220" s="124">
        <f>SUM(I221,I222)</f>
        <v>78048</v>
      </c>
      <c r="J220" s="124">
        <f>SUM(J221,J222)</f>
        <v>0</v>
      </c>
      <c r="K220" s="150">
        <f>SUM(K221,K222)</f>
        <v>82048</v>
      </c>
    </row>
    <row r="221" spans="1:11" ht="12.75">
      <c r="A221" s="50">
        <v>42221</v>
      </c>
      <c r="B221" s="22"/>
      <c r="C221" s="22" t="s">
        <v>124</v>
      </c>
      <c r="D221" s="22"/>
      <c r="E221" s="22"/>
      <c r="F221" s="22"/>
      <c r="G221" s="80"/>
      <c r="H221" s="124">
        <v>4000</v>
      </c>
      <c r="I221" s="134">
        <f t="shared" si="7"/>
        <v>11998</v>
      </c>
      <c r="J221" s="114">
        <f t="shared" si="8"/>
      </c>
      <c r="K221" s="140">
        <v>15998</v>
      </c>
    </row>
    <row r="222" spans="1:11" ht="12.75">
      <c r="A222" s="50">
        <v>42229</v>
      </c>
      <c r="B222" s="22"/>
      <c r="C222" s="22" t="s">
        <v>205</v>
      </c>
      <c r="D222" s="22"/>
      <c r="E222" s="22"/>
      <c r="F222" s="22"/>
      <c r="G222" s="80"/>
      <c r="H222" s="124"/>
      <c r="I222" s="134">
        <f t="shared" si="7"/>
        <v>66050</v>
      </c>
      <c r="J222" s="114">
        <f t="shared" si="8"/>
      </c>
      <c r="K222" s="140">
        <v>66050</v>
      </c>
    </row>
    <row r="223" spans="1:11" s="12" customFormat="1" ht="12.75">
      <c r="A223" s="51">
        <v>4223</v>
      </c>
      <c r="B223" s="36"/>
      <c r="C223" s="36" t="s">
        <v>103</v>
      </c>
      <c r="D223" s="36"/>
      <c r="E223" s="36"/>
      <c r="F223" s="36"/>
      <c r="G223" s="83"/>
      <c r="H223" s="124">
        <f>SUM(H224,H225,H226)</f>
        <v>4148</v>
      </c>
      <c r="I223" s="124">
        <f>SUM(I224,I225,I226)</f>
        <v>2399</v>
      </c>
      <c r="J223" s="124">
        <f>SUM(J224,J225,J226)</f>
        <v>0</v>
      </c>
      <c r="K223" s="150">
        <f>SUM(K224,K225,K226)</f>
        <v>6547</v>
      </c>
    </row>
    <row r="224" spans="1:11" ht="12.75">
      <c r="A224" s="50">
        <v>42231</v>
      </c>
      <c r="B224" s="22"/>
      <c r="C224" s="22" t="s">
        <v>104</v>
      </c>
      <c r="D224" s="22"/>
      <c r="E224" s="22"/>
      <c r="F224" s="22"/>
      <c r="G224" s="80"/>
      <c r="H224" s="124">
        <v>0</v>
      </c>
      <c r="I224" s="134">
        <f t="shared" si="7"/>
      </c>
      <c r="J224" s="114">
        <f t="shared" si="8"/>
      </c>
      <c r="K224" s="140">
        <v>0</v>
      </c>
    </row>
    <row r="225" spans="1:11" ht="12.75">
      <c r="A225" s="50">
        <v>42232</v>
      </c>
      <c r="B225" s="22"/>
      <c r="C225" s="22" t="s">
        <v>144</v>
      </c>
      <c r="D225" s="22"/>
      <c r="E225" s="22"/>
      <c r="F225" s="22"/>
      <c r="G225" s="80"/>
      <c r="H225" s="124">
        <v>0</v>
      </c>
      <c r="I225" s="134">
        <f aca="true" t="shared" si="11" ref="I225:I242">IF(H225-K225&lt;0,-(H225-K225),"")</f>
        <v>2399</v>
      </c>
      <c r="J225" s="114">
        <f t="shared" si="8"/>
      </c>
      <c r="K225" s="140">
        <v>2399</v>
      </c>
    </row>
    <row r="226" spans="1:11" ht="12.75">
      <c r="A226" s="50">
        <v>42239</v>
      </c>
      <c r="B226" s="22"/>
      <c r="C226" s="22" t="s">
        <v>119</v>
      </c>
      <c r="D226" s="22"/>
      <c r="E226" s="22"/>
      <c r="F226" s="22"/>
      <c r="G226" s="80"/>
      <c r="H226" s="124">
        <v>4148</v>
      </c>
      <c r="I226" s="134">
        <f t="shared" si="11"/>
      </c>
      <c r="J226" s="114">
        <f aca="true" t="shared" si="12" ref="J226:J245">IF(H226-K226&gt;0,(H226-K226),"")</f>
      </c>
      <c r="K226" s="140">
        <v>4148</v>
      </c>
    </row>
    <row r="227" spans="1:11" ht="12.75">
      <c r="A227" s="45">
        <v>4224</v>
      </c>
      <c r="B227" s="22"/>
      <c r="C227" s="22" t="s">
        <v>136</v>
      </c>
      <c r="D227" s="22"/>
      <c r="E227" s="22"/>
      <c r="F227" s="22"/>
      <c r="G227" s="80"/>
      <c r="H227" s="124">
        <f>SUM(H228)</f>
        <v>18500</v>
      </c>
      <c r="I227" s="124">
        <f>SUM(I228)</f>
        <v>0</v>
      </c>
      <c r="J227" s="124">
        <f>SUM(J228)</f>
        <v>0</v>
      </c>
      <c r="K227" s="150">
        <f>SUM(K228)</f>
        <v>18500</v>
      </c>
    </row>
    <row r="228" spans="1:11" ht="12.75">
      <c r="A228" s="50">
        <v>42241</v>
      </c>
      <c r="B228" s="22"/>
      <c r="C228" s="22" t="s">
        <v>136</v>
      </c>
      <c r="D228" s="22"/>
      <c r="E228" s="22"/>
      <c r="F228" s="22"/>
      <c r="G228" s="80"/>
      <c r="H228" s="124">
        <v>18500</v>
      </c>
      <c r="I228" s="134">
        <f t="shared" si="11"/>
      </c>
      <c r="J228" s="114">
        <f t="shared" si="12"/>
      </c>
      <c r="K228" s="140">
        <v>18500</v>
      </c>
    </row>
    <row r="229" spans="1:11" s="12" customFormat="1" ht="12.75">
      <c r="A229" s="51">
        <v>4227</v>
      </c>
      <c r="B229" s="36"/>
      <c r="C229" s="36" t="s">
        <v>120</v>
      </c>
      <c r="D229" s="36"/>
      <c r="E229" s="36"/>
      <c r="F229" s="36"/>
      <c r="G229" s="83"/>
      <c r="H229" s="124">
        <f>SUM(H230,H231,H232)</f>
        <v>263519</v>
      </c>
      <c r="I229" s="124">
        <f>SUM(I230,I231,I232)</f>
        <v>54355</v>
      </c>
      <c r="J229" s="124">
        <f>SUM(J230,J231,J232)</f>
        <v>0</v>
      </c>
      <c r="K229" s="150">
        <f>SUM(K230,K231,K232)</f>
        <v>317874</v>
      </c>
    </row>
    <row r="230" spans="1:11" s="12" customFormat="1" ht="12.75">
      <c r="A230" s="46">
        <v>42271</v>
      </c>
      <c r="B230" s="36"/>
      <c r="C230" s="36" t="s">
        <v>202</v>
      </c>
      <c r="D230" s="36"/>
      <c r="E230" s="36"/>
      <c r="F230" s="36"/>
      <c r="G230" s="83"/>
      <c r="H230" s="124"/>
      <c r="I230" s="134">
        <f t="shared" si="11"/>
        <v>11988</v>
      </c>
      <c r="J230" s="114">
        <f t="shared" si="12"/>
      </c>
      <c r="K230" s="140">
        <v>11988</v>
      </c>
    </row>
    <row r="231" spans="1:11" s="12" customFormat="1" ht="12.75">
      <c r="A231" s="46">
        <v>42272</v>
      </c>
      <c r="B231" s="36"/>
      <c r="C231" s="36" t="s">
        <v>141</v>
      </c>
      <c r="D231" s="36"/>
      <c r="E231" s="36"/>
      <c r="F231" s="36"/>
      <c r="G231" s="83"/>
      <c r="H231" s="124">
        <v>59649</v>
      </c>
      <c r="I231" s="134">
        <f t="shared" si="11"/>
        <v>3699</v>
      </c>
      <c r="J231" s="114">
        <f t="shared" si="12"/>
      </c>
      <c r="K231" s="140">
        <v>63348</v>
      </c>
    </row>
    <row r="232" spans="1:11" ht="12.75">
      <c r="A232" s="50">
        <v>42273</v>
      </c>
      <c r="B232" s="22" t="s">
        <v>105</v>
      </c>
      <c r="C232" s="22" t="s">
        <v>140</v>
      </c>
      <c r="D232" s="22"/>
      <c r="E232" s="22"/>
      <c r="F232" s="22"/>
      <c r="G232" s="80"/>
      <c r="H232" s="124">
        <v>203870</v>
      </c>
      <c r="I232" s="134">
        <f t="shared" si="11"/>
        <v>38668</v>
      </c>
      <c r="J232" s="114">
        <f t="shared" si="12"/>
      </c>
      <c r="K232" s="140">
        <v>242538</v>
      </c>
    </row>
    <row r="233" spans="1:11" s="1" customFormat="1" ht="12.75">
      <c r="A233" s="45">
        <v>423</v>
      </c>
      <c r="B233" s="37"/>
      <c r="C233" s="37" t="s">
        <v>126</v>
      </c>
      <c r="D233" s="37"/>
      <c r="E233" s="37"/>
      <c r="F233" s="37"/>
      <c r="G233" s="85"/>
      <c r="H233" s="124">
        <f>SUM(H234)</f>
        <v>0</v>
      </c>
      <c r="I233" s="124">
        <f>SUM(I234)</f>
        <v>0</v>
      </c>
      <c r="J233" s="124">
        <f>SUM(J234)</f>
        <v>0</v>
      </c>
      <c r="K233" s="150">
        <f>SUM(K234)</f>
        <v>0</v>
      </c>
    </row>
    <row r="234" spans="1:11" s="12" customFormat="1" ht="12.75">
      <c r="A234" s="51">
        <v>4231</v>
      </c>
      <c r="B234" s="36"/>
      <c r="C234" s="37" t="s">
        <v>121</v>
      </c>
      <c r="D234" s="36"/>
      <c r="E234" s="36"/>
      <c r="F234" s="36"/>
      <c r="G234" s="83"/>
      <c r="H234" s="124">
        <f>SUM(H235,H236)</f>
        <v>0</v>
      </c>
      <c r="I234" s="124">
        <f>SUM(I235,I236)</f>
        <v>0</v>
      </c>
      <c r="J234" s="124">
        <f>SUM(J235,J236)</f>
        <v>0</v>
      </c>
      <c r="K234" s="150">
        <f>SUM(K235,K236)</f>
        <v>0</v>
      </c>
    </row>
    <row r="235" spans="1:11" ht="12.75">
      <c r="A235" s="50">
        <v>42311</v>
      </c>
      <c r="B235" s="22"/>
      <c r="C235" s="22" t="s">
        <v>122</v>
      </c>
      <c r="D235" s="22"/>
      <c r="E235" s="22"/>
      <c r="F235" s="22"/>
      <c r="G235" s="80"/>
      <c r="H235" s="124">
        <v>0</v>
      </c>
      <c r="I235" s="134">
        <f t="shared" si="11"/>
      </c>
      <c r="J235" s="114">
        <f t="shared" si="12"/>
      </c>
      <c r="K235" s="140">
        <v>0</v>
      </c>
    </row>
    <row r="236" spans="1:11" ht="12.75">
      <c r="A236" s="50">
        <v>42313</v>
      </c>
      <c r="B236" s="22"/>
      <c r="C236" s="22" t="s">
        <v>169</v>
      </c>
      <c r="D236" s="22"/>
      <c r="E236" s="22"/>
      <c r="F236" s="22"/>
      <c r="G236" s="80"/>
      <c r="H236" s="124">
        <v>0</v>
      </c>
      <c r="I236" s="134">
        <f t="shared" si="11"/>
      </c>
      <c r="J236" s="114">
        <f t="shared" si="12"/>
      </c>
      <c r="K236" s="140">
        <v>0</v>
      </c>
    </row>
    <row r="237" spans="1:11" s="1" customFormat="1" ht="12.75">
      <c r="A237" s="45">
        <v>426</v>
      </c>
      <c r="B237" s="37"/>
      <c r="C237" s="37" t="s">
        <v>142</v>
      </c>
      <c r="D237" s="37"/>
      <c r="E237" s="37"/>
      <c r="F237" s="37"/>
      <c r="G237" s="85"/>
      <c r="H237" s="124">
        <f>SUM(H238)</f>
        <v>0</v>
      </c>
      <c r="I237" s="124">
        <f>SUM(I238)</f>
        <v>0</v>
      </c>
      <c r="J237" s="124">
        <f>SUM(J238)</f>
        <v>0</v>
      </c>
      <c r="K237" s="150">
        <f>SUM(K238)</f>
        <v>0</v>
      </c>
    </row>
    <row r="238" spans="1:11" ht="12.75">
      <c r="A238" s="50">
        <v>42641</v>
      </c>
      <c r="B238" s="22"/>
      <c r="C238" s="22" t="s">
        <v>175</v>
      </c>
      <c r="D238" s="22"/>
      <c r="E238" s="22"/>
      <c r="F238" s="22"/>
      <c r="G238" s="80"/>
      <c r="H238" s="124"/>
      <c r="I238" s="134">
        <f t="shared" si="11"/>
      </c>
      <c r="J238" s="114">
        <f t="shared" si="12"/>
      </c>
      <c r="K238" s="140">
        <v>0</v>
      </c>
    </row>
    <row r="239" spans="1:11" s="1" customFormat="1" ht="25.5" customHeight="1">
      <c r="A239" s="45">
        <v>45</v>
      </c>
      <c r="B239" s="37"/>
      <c r="C239" s="160" t="s">
        <v>153</v>
      </c>
      <c r="D239" s="160"/>
      <c r="E239" s="160"/>
      <c r="F239" s="160"/>
      <c r="G239" s="161"/>
      <c r="H239" s="124">
        <f>SUM(H240,H243)</f>
        <v>205456</v>
      </c>
      <c r="I239" s="124">
        <f>SUM(I240,I243)</f>
        <v>0</v>
      </c>
      <c r="J239" s="124">
        <f>SUM(J240,J243)</f>
        <v>0</v>
      </c>
      <c r="K239" s="150">
        <f>SUM(K240,K243)</f>
        <v>205456</v>
      </c>
    </row>
    <row r="240" spans="1:11" s="1" customFormat="1" ht="12.75">
      <c r="A240" s="45">
        <v>451</v>
      </c>
      <c r="B240" s="37"/>
      <c r="C240" s="64" t="s">
        <v>123</v>
      </c>
      <c r="D240" s="37"/>
      <c r="E240" s="37"/>
      <c r="F240" s="37"/>
      <c r="G240" s="85"/>
      <c r="H240" s="124">
        <f>SUM(H241)</f>
        <v>205456</v>
      </c>
      <c r="I240" s="124">
        <f aca="true" t="shared" si="13" ref="I240:K241">SUM(I241)</f>
        <v>0</v>
      </c>
      <c r="J240" s="124">
        <f t="shared" si="13"/>
        <v>0</v>
      </c>
      <c r="K240" s="150">
        <f t="shared" si="13"/>
        <v>205456</v>
      </c>
    </row>
    <row r="241" spans="1:11" ht="12.75">
      <c r="A241" s="61">
        <v>4511</v>
      </c>
      <c r="B241" s="22"/>
      <c r="C241" s="64" t="s">
        <v>123</v>
      </c>
      <c r="D241" s="22"/>
      <c r="E241" s="22"/>
      <c r="F241" s="22"/>
      <c r="G241" s="80"/>
      <c r="H241" s="124">
        <f>SUM(H242)</f>
        <v>205456</v>
      </c>
      <c r="I241" s="124">
        <f t="shared" si="13"/>
        <v>0</v>
      </c>
      <c r="J241" s="124">
        <f t="shared" si="13"/>
        <v>0</v>
      </c>
      <c r="K241" s="150">
        <f t="shared" si="13"/>
        <v>205456</v>
      </c>
    </row>
    <row r="242" spans="1:11" ht="12.75">
      <c r="A242" s="70">
        <v>45111</v>
      </c>
      <c r="B242" s="22"/>
      <c r="C242" s="65" t="s">
        <v>123</v>
      </c>
      <c r="D242" s="22"/>
      <c r="E242" s="22"/>
      <c r="F242" s="22"/>
      <c r="G242" s="80"/>
      <c r="H242" s="124">
        <v>205456</v>
      </c>
      <c r="I242" s="134">
        <f t="shared" si="11"/>
      </c>
      <c r="J242" s="114">
        <f t="shared" si="12"/>
      </c>
      <c r="K242" s="140">
        <v>205456</v>
      </c>
    </row>
    <row r="243" spans="1:11" s="1" customFormat="1" ht="12.75">
      <c r="A243" s="69">
        <v>452</v>
      </c>
      <c r="B243" s="37"/>
      <c r="C243" s="64" t="s">
        <v>152</v>
      </c>
      <c r="D243" s="37"/>
      <c r="E243" s="37"/>
      <c r="F243" s="37"/>
      <c r="G243" s="85"/>
      <c r="H243" s="124">
        <f>SUM(H244)</f>
        <v>0</v>
      </c>
      <c r="I243" s="124">
        <f aca="true" t="shared" si="14" ref="I243:K244">SUM(I244)</f>
        <v>0</v>
      </c>
      <c r="J243" s="124">
        <f t="shared" si="14"/>
        <v>0</v>
      </c>
      <c r="K243" s="150">
        <f t="shared" si="14"/>
        <v>0</v>
      </c>
    </row>
    <row r="244" spans="1:11" ht="12.75">
      <c r="A244" s="69">
        <v>4521</v>
      </c>
      <c r="B244" s="22"/>
      <c r="C244" s="64" t="s">
        <v>152</v>
      </c>
      <c r="D244" s="22"/>
      <c r="E244" s="22"/>
      <c r="F244" s="22"/>
      <c r="G244" s="80"/>
      <c r="H244" s="124">
        <f>SUM(H245)</f>
        <v>0</v>
      </c>
      <c r="I244" s="124">
        <f t="shared" si="14"/>
        <v>0</v>
      </c>
      <c r="J244" s="124">
        <f t="shared" si="14"/>
        <v>0</v>
      </c>
      <c r="K244" s="150">
        <f t="shared" si="14"/>
        <v>0</v>
      </c>
    </row>
    <row r="245" spans="1:11" ht="13.5" thickBot="1">
      <c r="A245" s="71">
        <v>45211</v>
      </c>
      <c r="B245" s="23"/>
      <c r="C245" s="72" t="s">
        <v>152</v>
      </c>
      <c r="D245" s="23"/>
      <c r="E245" s="23"/>
      <c r="F245" s="23"/>
      <c r="G245" s="86"/>
      <c r="H245" s="125"/>
      <c r="I245" s="134">
        <f>IF(H245-K245&lt;0,-(H245-K245),"")</f>
      </c>
      <c r="J245" s="134">
        <f t="shared" si="12"/>
      </c>
      <c r="K245" s="151"/>
    </row>
    <row r="246" spans="1:11" s="1" customFormat="1" ht="13.5" thickBot="1">
      <c r="A246" s="96" t="s">
        <v>189</v>
      </c>
      <c r="B246" s="6"/>
      <c r="C246" s="6"/>
      <c r="D246" s="6"/>
      <c r="E246" s="6"/>
      <c r="F246" s="6"/>
      <c r="G246" s="6"/>
      <c r="H246" s="131">
        <f>SUM(H56,H209)</f>
        <v>15580707</v>
      </c>
      <c r="I246" s="131">
        <f>SUM(I56,I209)</f>
        <v>799643</v>
      </c>
      <c r="J246" s="131">
        <f>SUM(J56,J209)</f>
        <v>418082</v>
      </c>
      <c r="K246" s="117">
        <f>SUM(K56,K209)</f>
        <v>15962268</v>
      </c>
    </row>
    <row r="247" spans="1:11" s="1" customFormat="1" ht="13.5" thickBot="1">
      <c r="A247" s="152"/>
      <c r="B247" s="153"/>
      <c r="C247" s="153"/>
      <c r="D247" s="153"/>
      <c r="E247" s="153"/>
      <c r="F247" s="153"/>
      <c r="G247" s="153"/>
      <c r="H247" s="110" t="s">
        <v>210</v>
      </c>
      <c r="I247" s="117" t="s">
        <v>207</v>
      </c>
      <c r="J247" s="117" t="s">
        <v>208</v>
      </c>
      <c r="K247" s="138" t="s">
        <v>209</v>
      </c>
    </row>
    <row r="248" spans="1:11" s="1" customFormat="1" ht="13.5" thickBot="1">
      <c r="A248" s="32"/>
      <c r="B248" s="11"/>
      <c r="C248" s="11"/>
      <c r="D248" s="11"/>
      <c r="E248" s="11"/>
      <c r="F248" s="11"/>
      <c r="G248" s="11"/>
      <c r="H248" s="108"/>
      <c r="I248" s="129"/>
      <c r="J248" s="129"/>
      <c r="K248" s="129"/>
    </row>
    <row r="249" spans="1:11" s="15" customFormat="1" ht="15.75" thickBot="1">
      <c r="A249" s="33" t="s">
        <v>184</v>
      </c>
      <c r="B249" s="17"/>
      <c r="C249" s="17"/>
      <c r="D249" s="17"/>
      <c r="E249" s="17"/>
      <c r="F249" s="17"/>
      <c r="G249" s="18"/>
      <c r="H249" s="126">
        <f>H53</f>
        <v>15580707</v>
      </c>
      <c r="I249" s="126">
        <f>I53</f>
        <v>381561</v>
      </c>
      <c r="J249" s="126">
        <f>J53</f>
        <v>0</v>
      </c>
      <c r="K249" s="127">
        <f>K53</f>
        <v>15962268</v>
      </c>
    </row>
    <row r="250" ht="13.5" thickBot="1">
      <c r="A250" s="34"/>
    </row>
    <row r="251" spans="1:11" s="15" customFormat="1" ht="15.75" thickBot="1">
      <c r="A251" s="33" t="s">
        <v>185</v>
      </c>
      <c r="B251" s="17"/>
      <c r="C251" s="17"/>
      <c r="D251" s="17"/>
      <c r="E251" s="17"/>
      <c r="F251" s="17"/>
      <c r="G251" s="18"/>
      <c r="H251" s="127">
        <f>H246</f>
        <v>15580707</v>
      </c>
      <c r="I251" s="127">
        <f>I246</f>
        <v>799643</v>
      </c>
      <c r="J251" s="127">
        <f>J246</f>
        <v>418082</v>
      </c>
      <c r="K251" s="144">
        <f>K246</f>
        <v>15962268</v>
      </c>
    </row>
    <row r="252" spans="1:11" s="15" customFormat="1" ht="15.75" thickBot="1">
      <c r="A252" s="146"/>
      <c r="B252" s="147"/>
      <c r="C252" s="147"/>
      <c r="D252" s="147"/>
      <c r="E252" s="147"/>
      <c r="F252" s="147"/>
      <c r="G252" s="147"/>
      <c r="H252" s="162"/>
      <c r="I252" s="163">
        <v>381561</v>
      </c>
      <c r="J252" s="164"/>
      <c r="K252" s="165"/>
    </row>
    <row r="253" spans="1:11" s="15" customFormat="1" ht="15">
      <c r="A253" s="146"/>
      <c r="B253" s="147"/>
      <c r="C253" s="147"/>
      <c r="D253" s="147"/>
      <c r="E253" s="147"/>
      <c r="F253" s="147"/>
      <c r="G253" s="147"/>
      <c r="H253" s="148"/>
      <c r="I253" s="163"/>
      <c r="J253" s="148"/>
      <c r="K253" s="148"/>
    </row>
    <row r="255" spans="1:11" s="21" customFormat="1" ht="13.5">
      <c r="A255" s="35"/>
      <c r="B255" s="21" t="s">
        <v>115</v>
      </c>
      <c r="H255" s="107"/>
      <c r="I255" s="136"/>
      <c r="J255" s="136" t="s">
        <v>115</v>
      </c>
      <c r="K255" s="136"/>
    </row>
    <row r="256" spans="1:11" s="21" customFormat="1" ht="13.5">
      <c r="A256" s="35"/>
      <c r="H256" s="107"/>
      <c r="I256" s="136"/>
      <c r="J256" s="136"/>
      <c r="K256" s="136"/>
    </row>
    <row r="257" spans="9:11" ht="12" customHeight="1">
      <c r="I257" s="137"/>
      <c r="J257" s="137"/>
      <c r="K257" s="137"/>
    </row>
    <row r="258" spans="9:11" ht="12.75" hidden="1">
      <c r="I258" s="137"/>
      <c r="J258" s="137"/>
      <c r="K258" s="137"/>
    </row>
    <row r="259" spans="1:11" s="21" customFormat="1" ht="13.5" customHeight="1">
      <c r="A259" s="35"/>
      <c r="B259" s="21" t="s">
        <v>174</v>
      </c>
      <c r="H259" s="107"/>
      <c r="I259" s="136"/>
      <c r="J259" s="136" t="s">
        <v>188</v>
      </c>
      <c r="K259" s="136"/>
    </row>
    <row r="260" spans="1:11" s="21" customFormat="1" ht="10.5" customHeight="1">
      <c r="A260" s="35"/>
      <c r="H260" s="107"/>
      <c r="I260" s="136"/>
      <c r="J260" s="136"/>
      <c r="K260" s="136"/>
    </row>
  </sheetData>
  <sheetProtection/>
  <mergeCells count="6">
    <mergeCell ref="A83:B83"/>
    <mergeCell ref="A11:B11"/>
    <mergeCell ref="A160:B160"/>
    <mergeCell ref="C51:G51"/>
    <mergeCell ref="C239:G239"/>
    <mergeCell ref="C205:G205"/>
  </mergeCells>
  <printOptions/>
  <pageMargins left="0.25" right="0.25" top="0.75" bottom="0.75" header="0.3" footer="0.3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</dc:creator>
  <cp:keywords/>
  <dc:description/>
  <cp:lastModifiedBy>korisnik523</cp:lastModifiedBy>
  <cp:lastPrinted>2018-12-21T10:04:24Z</cp:lastPrinted>
  <dcterms:created xsi:type="dcterms:W3CDTF">2006-10-18T17:41:10Z</dcterms:created>
  <dcterms:modified xsi:type="dcterms:W3CDTF">2018-12-24T07:52:57Z</dcterms:modified>
  <cp:category/>
  <cp:version/>
  <cp:contentType/>
  <cp:contentStatus/>
</cp:coreProperties>
</file>